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195" windowHeight="7935" activeTab="0"/>
  </bookViews>
  <sheets>
    <sheet name="PL" sheetId="1" r:id="rId1"/>
    <sheet name="BS" sheetId="2" r:id="rId2"/>
    <sheet name="equity" sheetId="3" r:id="rId3"/>
    <sheet name="cash Flow" sheetId="4" r:id="rId4"/>
    <sheet name="note" sheetId="5" r:id="rId5"/>
  </sheets>
  <definedNames>
    <definedName name="_xlnm.Print_Area" localSheetId="4">'note'!$A$1:$J$380</definedName>
    <definedName name="_xlnm.Print_Titles" localSheetId="4">'note'!$1:$9</definedName>
  </definedNames>
  <calcPr fullCalcOnLoad="1"/>
</workbook>
</file>

<file path=xl/sharedStrings.xml><?xml version="1.0" encoding="utf-8"?>
<sst xmlns="http://schemas.openxmlformats.org/spreadsheetml/2006/main" count="567" uniqueCount="359">
  <si>
    <t>The Board of Directors do not recommend the payment of any dividend for the current quarter under review.</t>
  </si>
  <si>
    <t>B15</t>
  </si>
  <si>
    <t>Derivatives</t>
  </si>
  <si>
    <t>Type of Derivatives</t>
  </si>
  <si>
    <t>Notional Value</t>
  </si>
  <si>
    <t>Fair value</t>
  </si>
  <si>
    <t>Forward foreign exchange contracts</t>
  </si>
  <si>
    <t>- less than 1 year</t>
  </si>
  <si>
    <t>The interim financial statements should be read in conjunction with the Group's audited financial statements for the financial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t>
  </si>
  <si>
    <t xml:space="preserve">The interim financial statements have been prepared in accordance with the same accounting policies adopted in the 2009 annual financial statements, except for the adoption of the following: </t>
  </si>
  <si>
    <t>Effective date</t>
  </si>
  <si>
    <t>1 July 2009</t>
  </si>
  <si>
    <t>1 January 2010</t>
  </si>
  <si>
    <t>FRS 8  Operating Segments</t>
  </si>
  <si>
    <t>FRS 4  Insurance Contracts</t>
  </si>
  <si>
    <t>Revised FRS 101  Presentation of Financial Statements</t>
  </si>
  <si>
    <t>Revised FRS 123  Borrowing Costs</t>
  </si>
  <si>
    <t>Amendments to FRS 2  Vesting Conditions and Cancellations</t>
  </si>
  <si>
    <t>Amendments to FRS 139  Financial Instruments: Recognition and Measurement, FRS 7 Financial Instruments: Disclosures and IC Interpretation 9 Reassessment of Embedded Derivatives</t>
  </si>
  <si>
    <t>Revised FRS 1 (2010)  First-time Adoption of Financial Reporting Standards</t>
  </si>
  <si>
    <t>Revised FRS 3 (2010)  Business Combinations</t>
  </si>
  <si>
    <t>Amendments to FRS 2  Scope of FRS2 and Revised FRS 3 (2010)</t>
  </si>
  <si>
    <t>Amendments to FRS 5  Plan to Sell Controlling Interest in a Subsidiary</t>
  </si>
  <si>
    <t>Amendments to FRS 138  Consequential Amendments Arising from Revised FRS 3 (2010)</t>
  </si>
  <si>
    <t>IC Interpretation 12  Service Concession Arrangements</t>
  </si>
  <si>
    <t>IC Interpretation 15  Arrangements for the Construction of Real Estate</t>
  </si>
  <si>
    <t>IC Interpretation 16  Hedges of a Net Investment in a Foreign Operation</t>
  </si>
  <si>
    <t>IC Interpretation 17  Distributions of Non-cash Assets to Owners</t>
  </si>
  <si>
    <t>IC Interpretation 9  Reassessment of Embedded Derivatives</t>
  </si>
  <si>
    <t>IC Interpretation 10  Interim Financial Reporting and Impairment</t>
  </si>
  <si>
    <t>IC Interpretation 11  FRS 2: Group and Treasury Share Transactions</t>
  </si>
  <si>
    <t>IC Interpretation 13  Customer Loyalty Programmes</t>
  </si>
  <si>
    <t>IC Interpretation 14  FRS 119: The Limit on a Defined Benefit Asset, Minimum Funding Requirements and their Interaction</t>
  </si>
  <si>
    <t>Amendments to IC Interpretation 9  Scope of IC Interpretation 9 and the Revised FRS 3 (2010)</t>
  </si>
  <si>
    <t>Amendments to FRS 1 Limited Exemption from Comparative FRS 7 Disclosures for First-time Adopters</t>
  </si>
  <si>
    <t>Amendments to FRS 7  Improving Disclosures about Financial Instruments</t>
  </si>
  <si>
    <t>Amendments to FRS 132  Classification of Rights Issues and the transitional Provision in Relation to Compound Instruments</t>
  </si>
  <si>
    <t>1 January 2010 / 31 March 2010</t>
  </si>
  <si>
    <t>JADI IMAGING HOLDINGS BERHAD (526319 - P)</t>
  </si>
  <si>
    <t>CONDENSED CONSOLIDATED INCOME STATEMENT</t>
  </si>
  <si>
    <t>(The figures have not been audited)</t>
  </si>
  <si>
    <t>INDIVIDUAL QUARTER</t>
  </si>
  <si>
    <t>CUMULATIVE QUARTER</t>
  </si>
  <si>
    <t>Preceding</t>
  </si>
  <si>
    <t>Current</t>
  </si>
  <si>
    <t>Year</t>
  </si>
  <si>
    <t>Corresponding</t>
  </si>
  <si>
    <t>Quarter</t>
  </si>
  <si>
    <t>To date</t>
  </si>
  <si>
    <t>Period</t>
  </si>
  <si>
    <t>Note</t>
  </si>
  <si>
    <t>RM'000</t>
  </si>
  <si>
    <t>Revenue</t>
  </si>
  <si>
    <t>N/A</t>
  </si>
  <si>
    <t>Cost of sales</t>
  </si>
  <si>
    <t>Gross profit</t>
  </si>
  <si>
    <t>Selling and distribution expenses</t>
  </si>
  <si>
    <t>Administrative expenses</t>
  </si>
  <si>
    <t>Finance costs</t>
  </si>
  <si>
    <t>Profit before taxation</t>
  </si>
  <si>
    <t>B5</t>
  </si>
  <si>
    <t>Profit after taxation</t>
  </si>
  <si>
    <t>Basic</t>
  </si>
  <si>
    <t>B12</t>
  </si>
  <si>
    <t>Diluted</t>
  </si>
  <si>
    <t>Note:</t>
  </si>
  <si>
    <t>CONDENSED CONSOLIDATED BALANCE SHEET</t>
  </si>
  <si>
    <t>Current year</t>
  </si>
  <si>
    <t>Audited</t>
  </si>
  <si>
    <t>NON-CURRENT ASSETS</t>
  </si>
  <si>
    <t>Property, plant and equipment</t>
  </si>
  <si>
    <t>Investment property</t>
  </si>
  <si>
    <t>CURRENT ASSETS</t>
  </si>
  <si>
    <t>Inventories</t>
  </si>
  <si>
    <t>Trade receivables</t>
  </si>
  <si>
    <t>Other receivables, prepayments and deposits</t>
  </si>
  <si>
    <t>Cash and bank balances</t>
  </si>
  <si>
    <t>CURRENT LIABILITIES</t>
  </si>
  <si>
    <t>Trade payables</t>
  </si>
  <si>
    <t>Other payables and accruals</t>
  </si>
  <si>
    <t>Short term borrowings</t>
  </si>
  <si>
    <t>Amount due to directors</t>
  </si>
  <si>
    <t>Share capital</t>
  </si>
  <si>
    <t>Revaluation reserve</t>
  </si>
  <si>
    <t>Foreign exchange reserve</t>
  </si>
  <si>
    <t>Retained profits</t>
  </si>
  <si>
    <t>NON-CURRENT LIABILITIES</t>
  </si>
  <si>
    <t>Deferred tax liabilities</t>
  </si>
  <si>
    <t>CONDENSED CONSOLIDATED STATEMENT OF CHANGES IN EQUITY</t>
  </si>
  <si>
    <t xml:space="preserve"> </t>
  </si>
  <si>
    <t>Foreign</t>
  </si>
  <si>
    <t>Share</t>
  </si>
  <si>
    <t>Revaluation</t>
  </si>
  <si>
    <t>Total</t>
  </si>
  <si>
    <t>CONDENSED CONSOLIDATED CASHFLOW STATEMENT</t>
  </si>
  <si>
    <t>CASHFLOWS FROM OPERATING ACTIVITIES</t>
  </si>
  <si>
    <t>Adjustments for:</t>
  </si>
  <si>
    <t>Depreciation</t>
  </si>
  <si>
    <t>Interest expense</t>
  </si>
  <si>
    <t>Interest income</t>
  </si>
  <si>
    <t>Operating profit before working capital changes</t>
  </si>
  <si>
    <t>Receivables</t>
  </si>
  <si>
    <t>Payables</t>
  </si>
  <si>
    <t>Interest paid</t>
  </si>
  <si>
    <t>Tax paid</t>
  </si>
  <si>
    <t>Interest received</t>
  </si>
  <si>
    <t>Purchase of property, plant and equipment</t>
  </si>
  <si>
    <t>Net cash used in investing activities</t>
  </si>
  <si>
    <t>Repayment of hire purchase</t>
  </si>
  <si>
    <t>EFFECTS OF CHANGES IN FOREIGN EXCHANGE</t>
  </si>
  <si>
    <t xml:space="preserve">CASH AND CASH EQUIVALENTS AT BEGINNING </t>
  </si>
  <si>
    <t>OF THE QUARTER</t>
  </si>
  <si>
    <t xml:space="preserve">CASH AND CASH EQUIVALENTS AT END </t>
  </si>
  <si>
    <t>A15</t>
  </si>
  <si>
    <t>QUARTERLY REPORT ON CONSOLIDATED RESULTS</t>
  </si>
  <si>
    <t>A</t>
  </si>
  <si>
    <t>A1</t>
  </si>
  <si>
    <t>Basis of preparation</t>
  </si>
  <si>
    <t xml:space="preserve"> NOTES TO THE INTERIM FINANCIAL REPORT (Cont'd)</t>
  </si>
  <si>
    <t>A2</t>
  </si>
  <si>
    <t>Audit report of preceding annual financial statements</t>
  </si>
  <si>
    <t>A3</t>
  </si>
  <si>
    <t>Seasonal or cyclical factors</t>
  </si>
  <si>
    <t>A4</t>
  </si>
  <si>
    <t>Unusual items affecting assets, liabilities, equity, net income or cash flows</t>
  </si>
  <si>
    <t>There were no unusual items affecting assets, liabilities, equity, net income or cash flows of the Group for the current quarter under review.</t>
  </si>
  <si>
    <t>A5</t>
  </si>
  <si>
    <t>Material changes in estimates</t>
  </si>
  <si>
    <t>A6</t>
  </si>
  <si>
    <t>Debt and equity securities</t>
  </si>
  <si>
    <t>A7</t>
  </si>
  <si>
    <t>Dividend paid</t>
  </si>
  <si>
    <t>A8</t>
  </si>
  <si>
    <t>Segmental information</t>
  </si>
  <si>
    <t>A9</t>
  </si>
  <si>
    <t>Valuation of property, plant and equipment</t>
  </si>
  <si>
    <t>A10</t>
  </si>
  <si>
    <t xml:space="preserve">Material events subsequent to the end of the quarter </t>
  </si>
  <si>
    <t>A11</t>
  </si>
  <si>
    <t>Changes in the composition of the Group</t>
  </si>
  <si>
    <t>A12</t>
  </si>
  <si>
    <t>A13</t>
  </si>
  <si>
    <t>Capital commitments</t>
  </si>
  <si>
    <t>A14</t>
  </si>
  <si>
    <t>Significant related party transactions</t>
  </si>
  <si>
    <t>Cash and cash equivalents</t>
  </si>
  <si>
    <t>B</t>
  </si>
  <si>
    <t>B1</t>
  </si>
  <si>
    <t>Review of performance</t>
  </si>
  <si>
    <t>B2</t>
  </si>
  <si>
    <t>Variation of results against preceding quarter</t>
  </si>
  <si>
    <t>B3</t>
  </si>
  <si>
    <t>Prospects</t>
  </si>
  <si>
    <t>B4</t>
  </si>
  <si>
    <t>Income tax</t>
  </si>
  <si>
    <t>B6</t>
  </si>
  <si>
    <t>B7</t>
  </si>
  <si>
    <t>Quoted securities</t>
  </si>
  <si>
    <t>There were no acquisitions or disposals of quoted securities during the current quarter under review.</t>
  </si>
  <si>
    <t>B8</t>
  </si>
  <si>
    <t>Group's borrowings and debt securities</t>
  </si>
  <si>
    <t>Interest bearing borrowings:</t>
  </si>
  <si>
    <t>Long term borrowings</t>
  </si>
  <si>
    <t>B9</t>
  </si>
  <si>
    <t>Off balance sheet financial instruments</t>
  </si>
  <si>
    <t>There were no financial instruments with off balance sheet risk applicable to the Group as at the date of this announcement.</t>
  </si>
  <si>
    <t>B10</t>
  </si>
  <si>
    <t>Material litigation</t>
  </si>
  <si>
    <t>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</si>
  <si>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B11</t>
  </si>
  <si>
    <t>Dividends</t>
  </si>
  <si>
    <t>Earnings per share</t>
  </si>
  <si>
    <t>Basic earnings per share (sen)</t>
  </si>
  <si>
    <t>B13</t>
  </si>
  <si>
    <t>Status of corporate proposals</t>
  </si>
  <si>
    <t>B14</t>
  </si>
  <si>
    <t>Authorisation for issue</t>
  </si>
  <si>
    <t>Jadi Imaging Holdings Berhad</t>
  </si>
  <si>
    <t>Share premium</t>
  </si>
  <si>
    <t xml:space="preserve"> quarter</t>
  </si>
  <si>
    <t>Current quarter</t>
  </si>
  <si>
    <t xml:space="preserve">Current </t>
  </si>
  <si>
    <t>Cash generated from operations</t>
  </si>
  <si>
    <t>Net cash generated from operating activities</t>
  </si>
  <si>
    <t>TOTAL ASSETS</t>
  </si>
  <si>
    <t>ASSETS</t>
  </si>
  <si>
    <t>EQUITY AND LIABILITIES</t>
  </si>
  <si>
    <t>Share option reserve</t>
  </si>
  <si>
    <t>TOTAL LIABILITIES</t>
  </si>
  <si>
    <t>TOTAL EQUITY AND LIABILITIES</t>
  </si>
  <si>
    <t xml:space="preserve">Share </t>
  </si>
  <si>
    <t>Share option</t>
  </si>
  <si>
    <t xml:space="preserve">The interim financial statements are unaudited and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
  </si>
  <si>
    <t>No profit forecast or profit guarantee has been issued by the Group.</t>
  </si>
  <si>
    <t>Profit forecast and profit guarantee</t>
  </si>
  <si>
    <t>Prepaid land lease payments</t>
  </si>
  <si>
    <t>ESOS exercised</t>
  </si>
  <si>
    <t>Exchange translation differences</t>
  </si>
  <si>
    <t>The interim financial statements were authorised for issue by the Board of Directors in accordance with a resolution of the directors.</t>
  </si>
  <si>
    <t>Tax recoverable</t>
  </si>
  <si>
    <t>At 1 January 2009 (audited)</t>
  </si>
  <si>
    <t>Derivative financial instruments</t>
  </si>
  <si>
    <t>Others</t>
  </si>
  <si>
    <t>Tax refund</t>
  </si>
  <si>
    <t>The Group's operations are not materially affected by seasonal or cyclical changes during the current quarter under review.</t>
  </si>
  <si>
    <t>Segment results</t>
  </si>
  <si>
    <t>Revenue from external customers</t>
  </si>
  <si>
    <t>Manufacturing</t>
  </si>
  <si>
    <t>Elimination</t>
  </si>
  <si>
    <t>Investment Holding</t>
  </si>
  <si>
    <t>Group</t>
  </si>
  <si>
    <t>Results</t>
  </si>
  <si>
    <t>Deferred tax expense</t>
  </si>
  <si>
    <t xml:space="preserve"> Current year</t>
  </si>
  <si>
    <t>Provision for taxation</t>
  </si>
  <si>
    <t>Other income</t>
  </si>
  <si>
    <t>Other expenses</t>
  </si>
  <si>
    <t>Income tax expense</t>
  </si>
  <si>
    <t>Equity holders of the Company</t>
  </si>
  <si>
    <t>&lt;-Distributable-&gt;</t>
  </si>
  <si>
    <t>CASHFLOWS FOR INVESTING ACTIVITIES</t>
  </si>
  <si>
    <t>There were no changes in estimates of amounts reported in prior interim period or financial year which have a material effect in the current quarter under review.</t>
  </si>
  <si>
    <t>There was no significant related party transaction for the current quarter under review.</t>
  </si>
  <si>
    <t xml:space="preserve"> Under provision in prior years</t>
  </si>
  <si>
    <t>Profit/(Loss) on sale of unquoted investments and/or properties</t>
  </si>
  <si>
    <t>There were no sale of unquoted investments and/or properties during the current quarter under review.</t>
  </si>
  <si>
    <t>Secured:</t>
  </si>
  <si>
    <t>(a) Basic earnings per share</t>
  </si>
  <si>
    <t>Profit attributable to ordinary equity holders of the Company (RM'000)</t>
  </si>
  <si>
    <t>Weighted average number of ordinary shares in issue ('000)</t>
  </si>
  <si>
    <t>Changes in contingent liabilities or contingent assets</t>
  </si>
  <si>
    <t>Malaysia</t>
  </si>
  <si>
    <t>China</t>
  </si>
  <si>
    <t>USA</t>
  </si>
  <si>
    <t>Short term investment</t>
  </si>
  <si>
    <t>AND CASH EQUIVALENTS</t>
  </si>
  <si>
    <t>EQUITY</t>
  </si>
  <si>
    <t>TOTAL EQUITY</t>
  </si>
  <si>
    <t>Net assets per ordinary share (RM)</t>
  </si>
  <si>
    <t>Other investment</t>
  </si>
  <si>
    <t>30 June 2009</t>
  </si>
  <si>
    <t>Treasury shares</t>
  </si>
  <si>
    <t>CASHFLOWS FOR FINANCING ACTIVITIES</t>
  </si>
  <si>
    <t>Segmental information (Cont'd)</t>
  </si>
  <si>
    <t>(i)</t>
  </si>
  <si>
    <t>Treasury</t>
  </si>
  <si>
    <t>(ii)</t>
  </si>
  <si>
    <t>Except for the above, there were no other issuance, cancellation, repurchases, resales and repayments of debts and equity securities during the period under review.</t>
  </si>
  <si>
    <t>(b) Diluted earnings per share</t>
  </si>
  <si>
    <t xml:space="preserve">Proceeds from issuance of shares </t>
  </si>
  <si>
    <t>Diluted earnings per share (sen)</t>
  </si>
  <si>
    <t>Capital expenditure of the Group approved by the Directors but not provided for in the condensed financial statements are as follows:</t>
  </si>
  <si>
    <t>Approved and contracted for:</t>
  </si>
  <si>
    <t>Share options granted under ESOS</t>
  </si>
  <si>
    <t>Dividend</t>
  </si>
  <si>
    <t>Effect of employee share option scheme ('000)</t>
  </si>
  <si>
    <t>Employee share option scheme ('000)</t>
  </si>
  <si>
    <t>Repayment to directors</t>
  </si>
  <si>
    <t>(a)</t>
  </si>
  <si>
    <t>(b)</t>
  </si>
  <si>
    <t>Total weighted average number of ordinary shares in issue and employee share option scheme  ('000)</t>
  </si>
  <si>
    <t>31 Dec 2009</t>
  </si>
  <si>
    <t>30 Sep 2009</t>
  </si>
  <si>
    <t>At 31 December 2009</t>
  </si>
  <si>
    <t>Proceeds from disposal of plant &amp; equipment</t>
  </si>
  <si>
    <t>Basis of preparation (Cont'd)</t>
  </si>
  <si>
    <t xml:space="preserve">There were no changes in the composition of the Group during the current quarter under review. </t>
  </si>
  <si>
    <t>Purchase of plant &amp; equipment</t>
  </si>
  <si>
    <t>Other unallocated corporate expenses</t>
  </si>
  <si>
    <t>Revised FRS 127 (2010)  Consolidated and Separate Financial Statements</t>
  </si>
  <si>
    <t>Effect of distribution of treasury shares ('000)</t>
  </si>
  <si>
    <t>The unaudited condensed consolidated income statement should be read in conjunction with the Notes to the Interim Financial Report and the Group's audited financial statements for the financial year ended 31 December 2009.</t>
  </si>
  <si>
    <t>12 months ended 31 December 2009 (audited)</t>
  </si>
  <si>
    <t>Total comprehensive income</t>
  </si>
  <si>
    <t>Distribution of treasury shares</t>
  </si>
  <si>
    <t>The unaudited condensed consolidated statement of changes in equity should be read in conjunction with the Notes to the Interim Financial Report and the Group's audited financial statements for the financial year ended 31 December 2009.</t>
  </si>
  <si>
    <t>The unaudited condensed consolidated balance sheet should be read in conjunction with the Notes to the Interim Financial Report and the Group's audited financial statements for the financial year ended 31 December 2009.</t>
  </si>
  <si>
    <t>At 1 January 2010 (audited)</t>
  </si>
  <si>
    <t xml:space="preserve">NET (DECREASE)/INCREASE IN CASH </t>
  </si>
  <si>
    <t>Drawdown of revolving credit</t>
  </si>
  <si>
    <t>Profit attributable to:</t>
  </si>
  <si>
    <t>Total comprehensive income attributable to:</t>
  </si>
  <si>
    <t>Earnings per share (sen):</t>
  </si>
  <si>
    <t>The preceding year annual audited financial statements for the financial year ended 31 December 2009 were not subjected to any audit qualification.</t>
  </si>
  <si>
    <t>The effective tax rate for the current quarter is lower than the statutory tax rate principally due to tax savings arising from tax incentive and tax allowance available.</t>
  </si>
  <si>
    <t>Allowance for slow moving stock</t>
  </si>
  <si>
    <t>Amendments to FRS 1  First-time Adoption of Financial Reporting Standards and FRS 127 Consolidated and Separate Financial Statements: Cost of an Investment in a Subsidiary, Jointly Controlled Entity or Associate</t>
  </si>
  <si>
    <t>FRS, amendments and IC Interpretations issued and effective for financial periods beginning on or after 1 July 2010 :</t>
  </si>
  <si>
    <t>FRS, amendments and IC Interpretations issued and effective for financial periods beginning on or after 1 January 2011 :</t>
  </si>
  <si>
    <t>Fixed deposits with licensed banks</t>
  </si>
  <si>
    <t>Treasury shares acquired</t>
  </si>
  <si>
    <t>ADDITIONAL INFORMATION REQUIRED BY THE BURSA MALAYSIA SECURITIES BERHAD LISTING REQUIREMENTS</t>
  </si>
  <si>
    <t>30 June 2010</t>
  </si>
  <si>
    <t>For The Second Quarter Ended 30 June 2010</t>
  </si>
  <si>
    <t>6 months ended 30 June 2010</t>
  </si>
  <si>
    <t>At 30 June 2010</t>
  </si>
  <si>
    <t>30 Jun 2009</t>
  </si>
  <si>
    <t>Net assets per share as at 30 June 2010 is arrived at based on the Group's Net Assets of RM98.33 million over the number of ordinary shares in issue (excluding treasury shares) of 613,360,260 shares of RM0.10 each.  Net Assets per share as at 31 December 2009 was arrived at based on the Group's Net Assets of RM92.11 million over the number of ordinary shares in issue (excluding treasury shares) of 603,643,432 shares of RM0.10 each.</t>
  </si>
  <si>
    <t>Issued ordinary shares at 1 April 2010 / 1 January 2010  ('000)</t>
  </si>
  <si>
    <t>Share buy back</t>
  </si>
  <si>
    <t>OF THE QUARTER / YEAR</t>
  </si>
  <si>
    <t>Other comprehensive income/(loss):</t>
  </si>
  <si>
    <t>Drawdown/(repayment) of term loan</t>
  </si>
  <si>
    <t>During the current quarter under review, the Company issued 3,400,000 new ordinary shares pursuant to the Company's Share Option Scheme.</t>
  </si>
  <si>
    <t>There were no dividends paid during the current quarter under review.</t>
  </si>
  <si>
    <t>Short-term borrowings</t>
  </si>
  <si>
    <t>Long-term borrowings</t>
  </si>
  <si>
    <t xml:space="preserve">As at 30 June 2010, the Group had total borrowings of approximately RM14.2 million, details of which are set out below: </t>
  </si>
  <si>
    <t>As at 30 June 2010, the Group does not have any foreign currency denominated borrowings.</t>
  </si>
  <si>
    <t xml:space="preserve">As at 30 June 2010, the Group had outstanding derivatives, details of which are set out below: </t>
  </si>
  <si>
    <t>Assets</t>
  </si>
  <si>
    <t>The Directors are of the opinion that there were no changes in contingent liabilities or contingent assets since the last annual balance sheet date which, upon crystallisation would have a material impact on the financial position and business of the Group as at  13 August 2010  (the latest practicable date which is not earlier than 7 days from the date of issue of this quarterly report).</t>
  </si>
  <si>
    <t>Proposal:</t>
  </si>
  <si>
    <t>RHB Investment Bank Berhad</t>
  </si>
  <si>
    <t>(c)</t>
  </si>
  <si>
    <t>Bursa Securities, for the admission of the Free Warrants and the listing of and quotation for the Free Warrants and new shares to be issued pursuant to the exercise of the Free Warrants on the Main Market of Bursa Securities;</t>
  </si>
  <si>
    <t>Adviser:</t>
  </si>
  <si>
    <t>Approval pending:</t>
  </si>
  <si>
    <t>The shareholders of Jadi Imaging Holdings Berhad ("JADI"), by way of a special resolution passed in the Annual General Meeting held on 20 May 2010, empowered the Directors of JADI to issue new JADI shares, provided that the aggregate number of new JADI shares to be issued shall not exceed 10% of the total issued and paid-up share capital of JADI at the time of issue,  pursuant to Section 132D of the Companies Act, 1965.</t>
  </si>
  <si>
    <t>Except for the above, there were no other material events subsequent to the end of this quarter that have not been reflected in the financial statements for the current quarter under review.</t>
  </si>
  <si>
    <t xml:space="preserve">Current quarter 30 June 2010 </t>
  </si>
  <si>
    <t>Current year to date 30 June 2010</t>
  </si>
  <si>
    <t>On 30 July 2010, Jadi Imaging Holdings Berhad ("JADI") proposed to issue up to 352,251,462 free warrants in JADI ("Free Warrant") on the basis of one (1) Free Warrant for Every Two (2) existing ordinary shares of RM0.10 each in JADI held by entitled shareholders of JADI on an entitlement date to be determined and announced later.</t>
  </si>
  <si>
    <t>IC Interpretation 18  Transfers of Assets from Customers</t>
  </si>
  <si>
    <t>Amendments to FRS 2 Group Cash-settled Share-based Payment Transactions</t>
  </si>
  <si>
    <t>For the current quarter ended 30 June 2010, the Group recorded revenue of RM27.26 million against RM21.43 million in the corresponding quarter ended 30 June 2009, an increase of 27.2% or RM5.83 million due to increase in sales volume of black toner.</t>
  </si>
  <si>
    <t>A new monochrome toner line, which is the seventh line of the Group, has been fully installed in Suzhou factory in the third quarter this year.  The construction of a new factory cum warehouse and the preparation for an additional monochrome toner line and a new chemically produced toner line are in the pipeline and scheduled to be completed within the period from the fourth quarter this year to the first quarter next year.  These series of expansion are expected to bring positive results to the Group.</t>
  </si>
  <si>
    <t>the shareholders of JADI, at an extraordinary general meeting to be convened; and</t>
  </si>
  <si>
    <t>20 August 2010</t>
  </si>
  <si>
    <t>Construction of factory cum warehouse</t>
  </si>
  <si>
    <t>Amendments to FRS 1  Additional Exemptions for First-time Adopters</t>
  </si>
  <si>
    <t>This is prepared based on the consolidated results of the Group for the financial period ended 30 June 2010 and is to be read in conjunction with the Notes to the Interim Financial Report and the Group's audited financial statements for the financial year ended 31 December 2009.</t>
  </si>
  <si>
    <t>IC Interpretation 4  Determining Whether an Arrangement Contains a Lease</t>
  </si>
  <si>
    <t>Unsecured:</t>
  </si>
  <si>
    <t xml:space="preserve"> Revolving credit</t>
  </si>
  <si>
    <t xml:space="preserve"> Term loan</t>
  </si>
  <si>
    <t xml:space="preserve"> Hire purchase</t>
  </si>
  <si>
    <t>&lt;----------------------------------------------Non-distributable----------------------------------------&gt;</t>
  </si>
  <si>
    <t>Unrealised loss on foreign exchange</t>
  </si>
  <si>
    <t>Gain on disposal of equipment</t>
  </si>
  <si>
    <t>Net cash generated from/(used in) financing activities</t>
  </si>
  <si>
    <t>The adoption of the above FRS, amendments to FRS and IC Interpretations does not have any significant impact on the financial statements of the Group except for the following:</t>
  </si>
  <si>
    <t>As a result of the adoption of revised FRS 101, income statements of the Group for the current quarter under review and comparative financial period ended 30 June 2009 have been represented as two separate statements, that is an income statement displaying components of profit or loss and a statement of comprehensive income.  All non-owner changes in equity which were previously presented in the statement of changes in equity are now included in the statement of comprehensive income as other comprehensive income.  Consequently, components of comprehensive income are not presented in the statement of changes in equity.  Since these changes only affect the presentation of the financial statements, there is no impact on earnings per share.</t>
  </si>
  <si>
    <t xml:space="preserve"> NOTES TO THE INTERIM FINANCIAL REPORT</t>
  </si>
  <si>
    <t>The Group has not adopted the following FRS, IC Interpretations and amendments that have been issued as at the date of authorisation of these interim financial statements.  The FRS are not yet effective for the Group:</t>
  </si>
  <si>
    <t>There was no valuation of the property, plant and equipment in the current quarter under review.  The valuation of property, plant and equipment has been brought forward without amendments from the financial statements for the financial year ended 31 December 2009.</t>
  </si>
  <si>
    <t>On 16 July 2010, JADI successfully allotted 61,462,000 new JADI shares representing approximately 10% of the issued and paid-up capital share of JADI at an issue price of RM0.20 per shares.</t>
  </si>
  <si>
    <t>Bank Negara Malaysia, for the issuance of the Free Warrants to non-resident shareholders of JADI.</t>
  </si>
  <si>
    <t xml:space="preserve"> Quarter</t>
  </si>
  <si>
    <t>Exchange</t>
  </si>
  <si>
    <t>Capital</t>
  </si>
  <si>
    <t>Shares</t>
  </si>
  <si>
    <t>Premium</t>
  </si>
  <si>
    <t>Reserve</t>
  </si>
  <si>
    <t>Year to date</t>
  </si>
  <si>
    <t>Profit before tax increased by 30.9% or RM1.34 million to RM5.68 million as compared to RM4.34 million in the preceding quarter ended 31 March 2010.  Profit before tax improved due to higher productivity and gain on disposals of equipment amounting to RM440k for the quarter under review.</t>
  </si>
  <si>
    <t>Profit before taxation for the Group increased by 112.7% or RM3.01 million to RM5.68 million compared to RM2.67 million for the corresponding quarter ended 30 June 2009.  Despite stronger Malaysian Ringgit against US Dollar as compared to quarter ended 30 June 2009, the Group managed to achieve higher profitability due to production efficiency arising from economies of scale.</t>
  </si>
  <si>
    <t>The status of corporate proposals announced by the Group but not completed as at 13 August 2010 (being a date not earlier than 7 days from the date of issue of the quarterly report) is as follows :</t>
  </si>
  <si>
    <t xml:space="preserve">The Group recorded revenue of RM27.26 million for the current quarter under review against RM24.90 in the preceding quarter ended 31 March 2010, an increase of 9.5% or RM2.36 million. The increase was contributed by higher sales volume of black toner.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</si>
</sst>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_(* #,##0_);_(* \(#,##0\);_(* &quot;-&quot;??_);_(@_)"/>
    <numFmt numFmtId="177" formatCode="_(* #,##0.000_);_(* \(#,##0.000\);_(* &quot;-&quot;??_);_(@_)"/>
    <numFmt numFmtId="178" formatCode="_(* #,##0.0_);_(* \(#,##0.0\);_(* &quot;-&quot;??_);_(@_)"/>
    <numFmt numFmtId="179" formatCode="_(* #,##0.0000_);_(* \(#,##0.0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_-;\-* #,##0_-;_-* &quot;-&quot;??_-;_-@_-"/>
    <numFmt numFmtId="186" formatCode="_(* #,##0.00000_);_(* \(#,##0.00000\);_(* &quot;-&quot;??_);_(@_)"/>
    <numFmt numFmtId="187" formatCode="0.000%"/>
    <numFmt numFmtId="188" formatCode="_(* #,##0.000000_);_(* \(#,##0.000000\);_(* &quot;-&quot;??_);_(@_)"/>
    <numFmt numFmtId="189" formatCode="_(* #,##0.000_);_(* \(#,##0.000\);_(* &quot;-&quot;???_);_(@_)"/>
    <numFmt numFmtId="190" formatCode="_(* #,##0.0_);_(* \(#,##0.0\);_(* &quot;-&quot;?_);_(@_)"/>
  </numFmts>
  <fonts count="35">
    <font>
      <sz val="10"/>
      <name val="Arial"/>
      <family val="0"/>
    </font>
    <font>
      <sz val="10"/>
      <name val="Times New Roman"/>
      <family val="1"/>
    </font>
    <font>
      <b/>
      <sz val="12"/>
      <name val="Times New Roman"/>
      <family val="1"/>
    </font>
    <font>
      <b/>
      <sz val="10"/>
      <name val="Times New Roman"/>
      <family val="1"/>
    </font>
    <font>
      <b/>
      <u val="single"/>
      <sz val="10"/>
      <name val="Times New Roman"/>
      <family val="1"/>
    </font>
    <font>
      <u val="single"/>
      <sz val="10"/>
      <name val="Times New Roman"/>
      <family val="1"/>
    </font>
    <font>
      <i/>
      <sz val="10"/>
      <name val="Times New Roman"/>
      <family val="1"/>
    </font>
    <font>
      <sz val="8"/>
      <name val="Arial"/>
      <family val="0"/>
    </font>
    <font>
      <sz val="10"/>
      <color indexed="10"/>
      <name val="Times New Roman"/>
      <family val="1"/>
    </font>
    <font>
      <b/>
      <sz val="10"/>
      <color indexed="10"/>
      <name val="Times New Roman"/>
      <family val="1"/>
    </font>
    <font>
      <sz val="10"/>
      <color indexed="8"/>
      <name val="Times New Roman"/>
      <family val="1"/>
    </font>
    <font>
      <u val="single"/>
      <sz val="8"/>
      <color indexed="12"/>
      <name val="Arial"/>
      <family val="0"/>
    </font>
    <font>
      <u val="single"/>
      <sz val="8"/>
      <color indexed="36"/>
      <name val="Arial"/>
      <family val="0"/>
    </font>
    <font>
      <sz val="11"/>
      <name val="Tms Rmn"/>
      <family val="0"/>
    </font>
    <font>
      <sz val="8"/>
      <color indexed="12"/>
      <name val="Times New Roman"/>
      <family val="1"/>
    </font>
    <font>
      <sz val="10"/>
      <color indexed="12"/>
      <name val="Times New Roman"/>
      <family val="1"/>
    </font>
    <font>
      <sz val="10"/>
      <color indexed="18"/>
      <name val="Arial"/>
      <family val="0"/>
    </font>
    <font>
      <u val="single"/>
      <sz val="10"/>
      <color indexed="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37" fontId="13" fillId="0" borderId="0">
      <alignment/>
      <protection/>
    </xf>
    <xf numFmtId="37" fontId="13"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219">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43" fontId="1" fillId="0" borderId="0" xfId="42" applyFont="1" applyAlignment="1">
      <alignment horizontal="right" vertical="top"/>
    </xf>
    <xf numFmtId="43" fontId="3" fillId="0" borderId="0" xfId="42" applyFont="1" applyAlignment="1">
      <alignment horizontal="right" vertical="top"/>
    </xf>
    <xf numFmtId="43" fontId="3" fillId="0" borderId="0" xfId="42" applyFont="1" applyAlignment="1" quotePrefix="1">
      <alignment horizontal="right" vertical="top"/>
    </xf>
    <xf numFmtId="176" fontId="1" fillId="0" borderId="0" xfId="42" applyNumberFormat="1" applyFont="1" applyAlignment="1">
      <alignment vertical="top"/>
    </xf>
    <xf numFmtId="176" fontId="1" fillId="0" borderId="0" xfId="42" applyNumberFormat="1" applyFont="1" applyFill="1" applyAlignment="1">
      <alignment vertical="top"/>
    </xf>
    <xf numFmtId="0" fontId="1" fillId="0" borderId="0" xfId="0" applyFont="1" applyFill="1" applyAlignment="1">
      <alignment vertical="top"/>
    </xf>
    <xf numFmtId="176" fontId="1" fillId="0" borderId="10" xfId="42" applyNumberFormat="1" applyFont="1" applyFill="1" applyBorder="1" applyAlignment="1">
      <alignment vertical="top"/>
    </xf>
    <xf numFmtId="176" fontId="1" fillId="0" borderId="0" xfId="42" applyNumberFormat="1" applyFont="1" applyFill="1" applyBorder="1" applyAlignment="1">
      <alignment vertical="top"/>
    </xf>
    <xf numFmtId="0" fontId="1" fillId="0" borderId="0" xfId="0" applyFont="1" applyFill="1" applyBorder="1" applyAlignment="1">
      <alignment vertical="top"/>
    </xf>
    <xf numFmtId="176" fontId="1" fillId="0" borderId="11" xfId="42" applyNumberFormat="1" applyFont="1" applyBorder="1" applyAlignment="1">
      <alignment vertical="top"/>
    </xf>
    <xf numFmtId="43" fontId="1" fillId="0" borderId="0" xfId="42" applyFont="1" applyAlignment="1">
      <alignment vertical="top"/>
    </xf>
    <xf numFmtId="0" fontId="1" fillId="0" borderId="0" xfId="0" applyFont="1" applyAlignment="1">
      <alignment horizontal="justify" vertical="top"/>
    </xf>
    <xf numFmtId="43" fontId="3" fillId="0" borderId="0" xfId="0" applyNumberFormat="1" applyFont="1" applyAlignment="1">
      <alignment horizontal="right" vertical="top"/>
    </xf>
    <xf numFmtId="43" fontId="3" fillId="0" borderId="0" xfId="42" applyNumberFormat="1" applyFont="1" applyAlignment="1" quotePrefix="1">
      <alignment horizontal="right" vertical="top"/>
    </xf>
    <xf numFmtId="176" fontId="1" fillId="0" borderId="0" xfId="42" applyNumberFormat="1" applyFont="1" applyBorder="1" applyAlignment="1">
      <alignment vertical="top"/>
    </xf>
    <xf numFmtId="176" fontId="1" fillId="0" borderId="0" xfId="42" applyNumberFormat="1" applyFont="1" applyBorder="1" applyAlignment="1">
      <alignment horizontal="right" vertical="top"/>
    </xf>
    <xf numFmtId="0" fontId="1" fillId="0" borderId="0" xfId="0" applyFont="1" applyAlignment="1" quotePrefix="1">
      <alignment vertical="top"/>
    </xf>
    <xf numFmtId="176" fontId="3" fillId="0" borderId="0" xfId="42" applyNumberFormat="1" applyFont="1" applyBorder="1" applyAlignment="1" quotePrefix="1">
      <alignment horizontal="right" vertical="top"/>
    </xf>
    <xf numFmtId="0" fontId="4" fillId="0" borderId="0" xfId="0" applyFont="1" applyAlignment="1">
      <alignment vertical="top"/>
    </xf>
    <xf numFmtId="0" fontId="3" fillId="0" borderId="0" xfId="0" applyFont="1" applyBorder="1" applyAlignment="1">
      <alignment vertical="top"/>
    </xf>
    <xf numFmtId="0" fontId="1" fillId="0" borderId="0" xfId="0" applyFont="1" applyBorder="1" applyAlignment="1">
      <alignment vertical="top"/>
    </xf>
    <xf numFmtId="0" fontId="1" fillId="0" borderId="0" xfId="0" applyFont="1" applyFill="1" applyAlignment="1">
      <alignment vertical="top" wrapText="1"/>
    </xf>
    <xf numFmtId="43" fontId="3" fillId="0" borderId="0" xfId="42" applyFont="1" applyBorder="1" applyAlignment="1" quotePrefix="1">
      <alignment horizontal="right" vertical="top"/>
    </xf>
    <xf numFmtId="176" fontId="1" fillId="0" borderId="12" xfId="42" applyNumberFormat="1" applyFont="1" applyFill="1" applyBorder="1" applyAlignment="1">
      <alignment vertical="top"/>
    </xf>
    <xf numFmtId="176" fontId="1" fillId="0" borderId="0" xfId="42" applyNumberFormat="1" applyFont="1" applyFill="1" applyBorder="1" applyAlignment="1">
      <alignment horizontal="right" vertical="top"/>
    </xf>
    <xf numFmtId="176" fontId="1" fillId="0" borderId="13" xfId="42" applyNumberFormat="1" applyFont="1" applyFill="1" applyBorder="1" applyAlignment="1">
      <alignment vertical="top"/>
    </xf>
    <xf numFmtId="0" fontId="1" fillId="0" borderId="0" xfId="0" applyFont="1" applyBorder="1" applyAlignment="1">
      <alignment horizontal="justify" vertical="top"/>
    </xf>
    <xf numFmtId="176" fontId="3" fillId="0" borderId="10" xfId="42" applyNumberFormat="1" applyFont="1" applyBorder="1" applyAlignment="1">
      <alignment horizontal="right" vertical="top"/>
    </xf>
    <xf numFmtId="43" fontId="1" fillId="0" borderId="0" xfId="0" applyNumberFormat="1" applyFont="1" applyBorder="1" applyAlignment="1">
      <alignment vertical="top"/>
    </xf>
    <xf numFmtId="0" fontId="5" fillId="0" borderId="0" xfId="0" applyFont="1" applyBorder="1" applyAlignment="1">
      <alignment vertical="top"/>
    </xf>
    <xf numFmtId="0" fontId="5" fillId="0" borderId="0" xfId="0" applyFont="1" applyAlignment="1">
      <alignment vertical="top"/>
    </xf>
    <xf numFmtId="41" fontId="1" fillId="0" borderId="0" xfId="0" applyNumberFormat="1" applyFont="1" applyFill="1" applyBorder="1" applyAlignment="1">
      <alignment horizontal="right" vertical="top" wrapText="1"/>
    </xf>
    <xf numFmtId="0" fontId="1" fillId="0" borderId="0" xfId="0" applyFont="1" applyFill="1" applyAlignment="1">
      <alignment horizontal="justify" vertical="top"/>
    </xf>
    <xf numFmtId="0" fontId="3" fillId="0" borderId="0" xfId="0" applyFont="1" applyFill="1" applyBorder="1" applyAlignment="1">
      <alignment vertical="top"/>
    </xf>
    <xf numFmtId="0" fontId="1" fillId="0" borderId="0" xfId="0" applyFont="1" applyAlignment="1">
      <alignment vertical="top" wrapText="1"/>
    </xf>
    <xf numFmtId="176" fontId="3" fillId="0" borderId="0" xfId="42" applyNumberFormat="1" applyFont="1" applyFill="1" applyAlignment="1" quotePrefix="1">
      <alignment horizontal="right" vertical="top"/>
    </xf>
    <xf numFmtId="0" fontId="3" fillId="0" borderId="0" xfId="0" applyFont="1" applyFill="1" applyAlignment="1">
      <alignment vertical="top"/>
    </xf>
    <xf numFmtId="176" fontId="3" fillId="0" borderId="0" xfId="42" applyNumberFormat="1" applyFont="1" applyFill="1" applyBorder="1" applyAlignment="1">
      <alignment horizontal="right" vertical="top"/>
    </xf>
    <xf numFmtId="176" fontId="3" fillId="0" borderId="0" xfId="42" applyNumberFormat="1" applyFont="1" applyAlignment="1">
      <alignment horizontal="right" vertical="top"/>
    </xf>
    <xf numFmtId="176" fontId="1" fillId="0" borderId="0" xfId="42" applyNumberFormat="1" applyFont="1" applyAlignment="1">
      <alignment horizontal="justify" vertical="top"/>
    </xf>
    <xf numFmtId="0" fontId="6" fillId="0" borderId="0" xfId="0" applyFont="1" applyAlignment="1">
      <alignment vertical="top"/>
    </xf>
    <xf numFmtId="41" fontId="1" fillId="0" borderId="0" xfId="0" applyNumberFormat="1" applyFont="1" applyFill="1" applyAlignment="1">
      <alignment vertical="top"/>
    </xf>
    <xf numFmtId="0" fontId="3" fillId="0" borderId="0" xfId="0" applyFont="1" applyAlignment="1">
      <alignment horizontal="center" vertical="top"/>
    </xf>
    <xf numFmtId="176" fontId="0" fillId="0" borderId="0" xfId="0" applyNumberFormat="1" applyAlignment="1">
      <alignment/>
    </xf>
    <xf numFmtId="0" fontId="8" fillId="0" borderId="0" xfId="0" applyFont="1" applyAlignment="1">
      <alignment horizontal="justify" vertical="top"/>
    </xf>
    <xf numFmtId="0" fontId="8" fillId="0" borderId="0" xfId="0" applyFont="1" applyAlignment="1">
      <alignment vertical="top"/>
    </xf>
    <xf numFmtId="0" fontId="8" fillId="0" borderId="0" xfId="0" applyFont="1" applyBorder="1" applyAlignment="1">
      <alignment vertical="top"/>
    </xf>
    <xf numFmtId="0" fontId="8" fillId="0" borderId="0" xfId="0" applyFont="1" applyBorder="1" applyAlignment="1">
      <alignment horizontal="justify" vertical="top"/>
    </xf>
    <xf numFmtId="176" fontId="8" fillId="0" borderId="0" xfId="42" applyNumberFormat="1" applyFont="1" applyBorder="1" applyAlignment="1">
      <alignment vertical="top"/>
    </xf>
    <xf numFmtId="0" fontId="8" fillId="0" borderId="0" xfId="0" applyFont="1" applyFill="1" applyAlignment="1">
      <alignment vertical="top"/>
    </xf>
    <xf numFmtId="0" fontId="1" fillId="0" borderId="0" xfId="0" applyFont="1" applyBorder="1" applyAlignment="1">
      <alignment horizontal="center" vertical="top"/>
    </xf>
    <xf numFmtId="43" fontId="1" fillId="0" borderId="0" xfId="42" applyFont="1" applyFill="1" applyBorder="1" applyAlignment="1">
      <alignment horizontal="right" vertical="top"/>
    </xf>
    <xf numFmtId="176" fontId="3" fillId="0" borderId="0" xfId="42" applyNumberFormat="1" applyFont="1" applyFill="1" applyBorder="1" applyAlignment="1" quotePrefix="1">
      <alignment horizontal="right" vertical="top"/>
    </xf>
    <xf numFmtId="0" fontId="1" fillId="0" borderId="0" xfId="0" applyFont="1" applyAlignment="1">
      <alignment horizontal="left" vertical="justify" wrapText="1"/>
    </xf>
    <xf numFmtId="0" fontId="1" fillId="0" borderId="0" xfId="0" applyFont="1" applyAlignment="1">
      <alignment/>
    </xf>
    <xf numFmtId="37" fontId="3" fillId="0" borderId="0" xfId="59" applyFont="1" applyBorder="1" applyAlignment="1">
      <alignment vertical="center"/>
      <protection/>
    </xf>
    <xf numFmtId="0" fontId="1" fillId="0" borderId="0" xfId="0" applyFont="1" applyAlignment="1">
      <alignment vertical="justify"/>
    </xf>
    <xf numFmtId="37" fontId="3" fillId="0" borderId="0" xfId="58" applyFont="1" applyAlignment="1">
      <alignment vertical="center"/>
      <protection/>
    </xf>
    <xf numFmtId="176" fontId="3" fillId="0" borderId="0" xfId="42" applyNumberFormat="1" applyFont="1" applyAlignment="1">
      <alignment horizontal="center" vertical="center"/>
    </xf>
    <xf numFmtId="176" fontId="3" fillId="0" borderId="0" xfId="42" applyNumberFormat="1" applyFont="1" applyFill="1" applyAlignment="1">
      <alignment horizontal="center" vertical="center"/>
    </xf>
    <xf numFmtId="176" fontId="3" fillId="0" borderId="0" xfId="42" applyNumberFormat="1" applyFont="1" applyAlignment="1" quotePrefix="1">
      <alignment horizontal="center" vertical="center"/>
    </xf>
    <xf numFmtId="37" fontId="3" fillId="0" borderId="0" xfId="58" applyFont="1" applyBorder="1" applyAlignment="1">
      <alignment vertical="center"/>
      <protection/>
    </xf>
    <xf numFmtId="176" fontId="3" fillId="0" borderId="0" xfId="42" applyNumberFormat="1" applyFont="1" applyBorder="1" applyAlignment="1">
      <alignment horizontal="center" vertical="center"/>
    </xf>
    <xf numFmtId="176" fontId="1" fillId="0" borderId="0" xfId="44" applyNumberFormat="1" applyFont="1" applyBorder="1" applyAlignment="1">
      <alignment vertical="center"/>
    </xf>
    <xf numFmtId="0" fontId="1" fillId="0" borderId="0" xfId="0" applyNumberFormat="1" applyFont="1" applyFill="1" applyAlignment="1">
      <alignment horizontal="justify" vertical="top"/>
    </xf>
    <xf numFmtId="176" fontId="1" fillId="0" borderId="0" xfId="0" applyNumberFormat="1" applyFont="1" applyAlignment="1">
      <alignment/>
    </xf>
    <xf numFmtId="176" fontId="1" fillId="0" borderId="0" xfId="42" applyNumberFormat="1" applyFont="1" applyFill="1" applyBorder="1" applyAlignment="1" quotePrefix="1">
      <alignment horizontal="right" vertical="top"/>
    </xf>
    <xf numFmtId="176" fontId="1" fillId="0" borderId="11" xfId="42" applyNumberFormat="1" applyFont="1" applyFill="1" applyBorder="1" applyAlignment="1">
      <alignment vertical="top"/>
    </xf>
    <xf numFmtId="43" fontId="1" fillId="0" borderId="0" xfId="42" applyFont="1" applyFill="1" applyBorder="1" applyAlignment="1">
      <alignment vertical="top"/>
    </xf>
    <xf numFmtId="37" fontId="1" fillId="0" borderId="0" xfId="58" applyFont="1" applyFill="1" applyBorder="1" applyAlignment="1">
      <alignment vertical="center"/>
      <protection/>
    </xf>
    <xf numFmtId="176" fontId="1" fillId="0" borderId="0" xfId="44" applyNumberFormat="1" applyFont="1" applyFill="1" applyBorder="1" applyAlignment="1">
      <alignment vertical="center"/>
    </xf>
    <xf numFmtId="0" fontId="1" fillId="0" borderId="0" xfId="0" applyFont="1" applyFill="1" applyAlignment="1">
      <alignment/>
    </xf>
    <xf numFmtId="37" fontId="1" fillId="0" borderId="0" xfId="58" applyFont="1" applyFill="1" applyAlignment="1">
      <alignment vertical="center"/>
      <protection/>
    </xf>
    <xf numFmtId="176" fontId="1" fillId="0" borderId="0" xfId="58" applyNumberFormat="1" applyFont="1" applyFill="1" applyBorder="1" applyAlignment="1">
      <alignment horizontal="center" vertical="center"/>
      <protection/>
    </xf>
    <xf numFmtId="37" fontId="1" fillId="0" borderId="0" xfId="58" applyFont="1" applyFill="1" applyBorder="1" applyAlignment="1">
      <alignment horizontal="left" vertical="center"/>
      <protection/>
    </xf>
    <xf numFmtId="176" fontId="1" fillId="0" borderId="14" xfId="0" applyNumberFormat="1" applyFont="1" applyFill="1" applyBorder="1" applyAlignment="1">
      <alignment/>
    </xf>
    <xf numFmtId="176" fontId="1" fillId="0" borderId="0" xfId="0" applyNumberFormat="1" applyFont="1" applyFill="1" applyAlignment="1">
      <alignment vertical="top"/>
    </xf>
    <xf numFmtId="176" fontId="1" fillId="0" borderId="0" xfId="0" applyNumberFormat="1" applyFont="1" applyFill="1" applyAlignment="1">
      <alignment horizontal="right" vertical="top"/>
    </xf>
    <xf numFmtId="43" fontId="1" fillId="0" borderId="0" xfId="42" applyFont="1" applyFill="1" applyAlignment="1">
      <alignment vertical="top"/>
    </xf>
    <xf numFmtId="176" fontId="1" fillId="0" borderId="0" xfId="42" applyNumberFormat="1" applyFont="1" applyFill="1" applyBorder="1" applyAlignment="1">
      <alignment vertical="top" wrapText="1"/>
    </xf>
    <xf numFmtId="41" fontId="1" fillId="0" borderId="0" xfId="0" applyNumberFormat="1" applyFont="1" applyFill="1" applyBorder="1" applyAlignment="1">
      <alignment vertical="top" wrapText="1"/>
    </xf>
    <xf numFmtId="176" fontId="1" fillId="0" borderId="0" xfId="42" applyNumberFormat="1" applyFont="1" applyFill="1" applyAlignment="1">
      <alignment horizontal="right" vertical="top"/>
    </xf>
    <xf numFmtId="176" fontId="1" fillId="0" borderId="11" xfId="42" applyNumberFormat="1" applyFont="1" applyFill="1" applyBorder="1" applyAlignment="1">
      <alignment horizontal="justify" vertical="top"/>
    </xf>
    <xf numFmtId="41" fontId="1" fillId="0" borderId="11" xfId="0" applyNumberFormat="1" applyFont="1" applyFill="1" applyBorder="1" applyAlignment="1">
      <alignment vertical="top"/>
    </xf>
    <xf numFmtId="43" fontId="1" fillId="0" borderId="13" xfId="42" applyFont="1" applyFill="1" applyBorder="1" applyAlignment="1">
      <alignment vertical="top"/>
    </xf>
    <xf numFmtId="0" fontId="1" fillId="0" borderId="0" xfId="0" applyFont="1" applyFill="1" applyBorder="1" applyAlignment="1">
      <alignment vertical="top" wrapText="1"/>
    </xf>
    <xf numFmtId="37" fontId="1" fillId="0" borderId="0" xfId="58" applyFont="1" applyFill="1" applyAlignment="1">
      <alignment horizontal="left" vertical="center"/>
      <protection/>
    </xf>
    <xf numFmtId="176" fontId="1" fillId="0" borderId="0" xfId="0" applyNumberFormat="1" applyFont="1" applyFill="1" applyBorder="1" applyAlignment="1">
      <alignment/>
    </xf>
    <xf numFmtId="176" fontId="1" fillId="0" borderId="14" xfId="0" applyNumberFormat="1" applyFont="1" applyBorder="1" applyAlignment="1">
      <alignment vertical="top"/>
    </xf>
    <xf numFmtId="0" fontId="8" fillId="0" borderId="0" xfId="0" applyFont="1" applyFill="1" applyAlignment="1">
      <alignment vertical="top" wrapText="1"/>
    </xf>
    <xf numFmtId="0" fontId="8" fillId="0" borderId="0" xfId="0" applyFont="1" applyAlignment="1">
      <alignment/>
    </xf>
    <xf numFmtId="43" fontId="1" fillId="0" borderId="0" xfId="42" applyFont="1" applyBorder="1" applyAlignment="1">
      <alignment vertical="top"/>
    </xf>
    <xf numFmtId="43" fontId="1" fillId="0" borderId="0" xfId="42" applyFont="1" applyAlignment="1">
      <alignment/>
    </xf>
    <xf numFmtId="176" fontId="1" fillId="0" borderId="0" xfId="42" applyNumberFormat="1" applyFont="1" applyAlignment="1">
      <alignment/>
    </xf>
    <xf numFmtId="176" fontId="1" fillId="0" borderId="14" xfId="42" applyNumberFormat="1" applyFont="1" applyFill="1" applyBorder="1" applyAlignment="1" quotePrefix="1">
      <alignment horizontal="right" vertical="top"/>
    </xf>
    <xf numFmtId="176" fontId="1" fillId="0" borderId="14" xfId="0" applyNumberFormat="1" applyFont="1" applyBorder="1" applyAlignment="1">
      <alignment/>
    </xf>
    <xf numFmtId="176" fontId="1" fillId="0" borderId="10" xfId="42" applyNumberFormat="1" applyFont="1" applyFill="1" applyBorder="1" applyAlignment="1">
      <alignment vertical="top" wrapText="1"/>
    </xf>
    <xf numFmtId="176" fontId="1" fillId="0" borderId="14" xfId="42" applyNumberFormat="1" applyFont="1" applyBorder="1" applyAlignment="1">
      <alignment vertical="top"/>
    </xf>
    <xf numFmtId="43" fontId="3" fillId="0" borderId="0" xfId="42" applyFont="1" applyAlignment="1">
      <alignment horizontal="center" vertical="top"/>
    </xf>
    <xf numFmtId="0" fontId="1" fillId="0" borderId="0" xfId="0" applyFont="1" applyBorder="1" applyAlignment="1">
      <alignment/>
    </xf>
    <xf numFmtId="176" fontId="1" fillId="0" borderId="13" xfId="42" applyNumberFormat="1" applyFont="1" applyBorder="1" applyAlignment="1">
      <alignment vertical="top"/>
    </xf>
    <xf numFmtId="43" fontId="1" fillId="0" borderId="13" xfId="42" applyNumberFormat="1" applyFont="1" applyFill="1" applyBorder="1" applyAlignment="1">
      <alignment vertical="top"/>
    </xf>
    <xf numFmtId="37" fontId="1" fillId="0" borderId="0" xfId="58" applyFont="1" applyFill="1" applyAlignment="1">
      <alignment vertical="center" wrapText="1"/>
      <protection/>
    </xf>
    <xf numFmtId="0" fontId="1" fillId="0" borderId="0" xfId="0" applyFont="1" applyAlignment="1">
      <alignment horizontal="center" vertical="top"/>
    </xf>
    <xf numFmtId="176" fontId="8" fillId="0" borderId="0" xfId="42" applyNumberFormat="1" applyFont="1" applyAlignment="1">
      <alignment horizontal="justify" vertical="top"/>
    </xf>
    <xf numFmtId="176" fontId="1" fillId="0" borderId="14" xfId="42" applyNumberFormat="1" applyFont="1" applyBorder="1" applyAlignment="1">
      <alignment horizontal="justify" vertical="top"/>
    </xf>
    <xf numFmtId="43" fontId="9" fillId="0" borderId="0" xfId="42" applyFont="1" applyAlignment="1" quotePrefix="1">
      <alignment horizontal="right" vertical="top"/>
    </xf>
    <xf numFmtId="176" fontId="8" fillId="0" borderId="10" xfId="42" applyNumberFormat="1" applyFont="1" applyFill="1" applyBorder="1" applyAlignment="1">
      <alignment vertical="top"/>
    </xf>
    <xf numFmtId="176" fontId="8" fillId="0" borderId="0" xfId="42" applyNumberFormat="1" applyFont="1" applyFill="1" applyBorder="1" applyAlignment="1">
      <alignment vertical="top"/>
    </xf>
    <xf numFmtId="176" fontId="8" fillId="0" borderId="0" xfId="42" applyNumberFormat="1" applyFont="1" applyFill="1" applyBorder="1" applyAlignment="1" quotePrefix="1">
      <alignment horizontal="right" vertical="top"/>
    </xf>
    <xf numFmtId="10" fontId="14" fillId="0" borderId="0" xfId="62" applyNumberFormat="1" applyFont="1" applyFill="1" applyAlignment="1">
      <alignment vertical="top"/>
    </xf>
    <xf numFmtId="0" fontId="14" fillId="0" borderId="0" xfId="0" applyFont="1" applyFill="1" applyAlignment="1">
      <alignment vertical="top"/>
    </xf>
    <xf numFmtId="176" fontId="8" fillId="0" borderId="12" xfId="42" applyNumberFormat="1" applyFont="1" applyFill="1" applyBorder="1" applyAlignment="1">
      <alignment vertical="top"/>
    </xf>
    <xf numFmtId="43" fontId="1" fillId="0" borderId="0" xfId="42" applyFont="1" applyFill="1" applyAlignment="1">
      <alignment horizontal="right" vertical="top"/>
    </xf>
    <xf numFmtId="43" fontId="3" fillId="0" borderId="0" xfId="42" applyFont="1" applyFill="1" applyAlignment="1">
      <alignment horizontal="right" vertical="top"/>
    </xf>
    <xf numFmtId="43" fontId="3" fillId="0" borderId="0" xfId="42" applyFont="1" applyFill="1" applyAlignment="1" quotePrefix="1">
      <alignment horizontal="right" vertical="top"/>
    </xf>
    <xf numFmtId="0" fontId="0" fillId="0" borderId="0" xfId="0" applyFill="1" applyAlignment="1">
      <alignment/>
    </xf>
    <xf numFmtId="0" fontId="8" fillId="0" borderId="0" xfId="0" applyFont="1" applyFill="1" applyBorder="1" applyAlignment="1">
      <alignment vertical="top"/>
    </xf>
    <xf numFmtId="43" fontId="8" fillId="0" borderId="0" xfId="42" applyFont="1" applyFill="1" applyBorder="1" applyAlignment="1">
      <alignment vertical="top"/>
    </xf>
    <xf numFmtId="176" fontId="1" fillId="0" borderId="10" xfId="42" applyNumberFormat="1" applyFont="1" applyBorder="1" applyAlignment="1">
      <alignment vertical="top"/>
    </xf>
    <xf numFmtId="184" fontId="1" fillId="0" borderId="0" xfId="62" applyNumberFormat="1" applyFont="1" applyFill="1" applyAlignment="1">
      <alignment vertical="top"/>
    </xf>
    <xf numFmtId="176" fontId="1" fillId="0" borderId="0" xfId="0" applyNumberFormat="1" applyFont="1" applyAlignment="1">
      <alignment vertical="top"/>
    </xf>
    <xf numFmtId="43" fontId="15" fillId="0" borderId="0" xfId="0" applyNumberFormat="1" applyFont="1" applyAlignment="1">
      <alignment vertical="top"/>
    </xf>
    <xf numFmtId="0" fontId="15" fillId="0" borderId="0" xfId="0" applyFont="1" applyAlignment="1">
      <alignment vertical="top"/>
    </xf>
    <xf numFmtId="43" fontId="15" fillId="0" borderId="0" xfId="42" applyFont="1" applyAlignment="1">
      <alignment vertical="top"/>
    </xf>
    <xf numFmtId="10" fontId="1" fillId="0" borderId="0" xfId="62" applyNumberFormat="1" applyFont="1" applyFill="1" applyAlignment="1">
      <alignment vertical="top"/>
    </xf>
    <xf numFmtId="0" fontId="1" fillId="0" borderId="0" xfId="0" applyFont="1" applyBorder="1" applyAlignment="1">
      <alignment horizontal="justify" vertical="top" wrapText="1"/>
    </xf>
    <xf numFmtId="0" fontId="3" fillId="0" borderId="0" xfId="0" applyFont="1" applyAlignment="1">
      <alignment horizontal="right"/>
    </xf>
    <xf numFmtId="0" fontId="3" fillId="0" borderId="0" xfId="0" applyFont="1" applyBorder="1" applyAlignment="1">
      <alignment horizontal="right"/>
    </xf>
    <xf numFmtId="176" fontId="3" fillId="0" borderId="0" xfId="42" applyNumberFormat="1" applyFont="1" applyBorder="1" applyAlignment="1">
      <alignment horizontal="right" vertical="top"/>
    </xf>
    <xf numFmtId="176" fontId="1" fillId="0" borderId="0" xfId="42" applyNumberFormat="1" applyFont="1" applyBorder="1" applyAlignment="1">
      <alignment/>
    </xf>
    <xf numFmtId="176" fontId="1" fillId="0" borderId="0" xfId="42" applyNumberFormat="1" applyFont="1" applyFill="1" applyBorder="1" applyAlignment="1">
      <alignment horizontal="justify" vertical="top"/>
    </xf>
    <xf numFmtId="176" fontId="8" fillId="0" borderId="11" xfId="42" applyNumberFormat="1" applyFont="1" applyFill="1" applyBorder="1" applyAlignment="1">
      <alignment vertical="top"/>
    </xf>
    <xf numFmtId="44" fontId="9" fillId="0" borderId="0" xfId="0" applyNumberFormat="1" applyFont="1" applyAlignment="1">
      <alignment horizontal="right" vertical="top"/>
    </xf>
    <xf numFmtId="43" fontId="9" fillId="0" borderId="0" xfId="42" applyNumberFormat="1" applyFont="1" applyAlignment="1" quotePrefix="1">
      <alignment horizontal="right" vertical="top"/>
    </xf>
    <xf numFmtId="176" fontId="3" fillId="0" borderId="0" xfId="42" applyNumberFormat="1" applyFont="1" applyAlignment="1" quotePrefix="1">
      <alignment horizontal="right" vertical="top"/>
    </xf>
    <xf numFmtId="176" fontId="1" fillId="0" borderId="0" xfId="42" applyNumberFormat="1" applyFont="1" applyAlignment="1">
      <alignment vertical="justify"/>
    </xf>
    <xf numFmtId="176" fontId="0" fillId="0" borderId="0" xfId="42" applyNumberFormat="1" applyFont="1" applyAlignment="1">
      <alignment/>
    </xf>
    <xf numFmtId="0" fontId="1" fillId="0" borderId="0" xfId="0" applyFont="1" applyAlignment="1">
      <alignment horizontal="center"/>
    </xf>
    <xf numFmtId="9" fontId="1" fillId="0" borderId="0" xfId="62" applyFont="1" applyAlignment="1">
      <alignment/>
    </xf>
    <xf numFmtId="43" fontId="8" fillId="0" borderId="13" xfId="42" applyNumberFormat="1" applyFont="1" applyFill="1" applyBorder="1" applyAlignment="1">
      <alignment vertical="top"/>
    </xf>
    <xf numFmtId="43" fontId="1" fillId="0" borderId="0" xfId="42" applyNumberFormat="1" applyFont="1" applyAlignment="1">
      <alignment vertical="top"/>
    </xf>
    <xf numFmtId="43" fontId="1" fillId="0" borderId="0" xfId="42" applyNumberFormat="1" applyFont="1" applyAlignment="1">
      <alignment/>
    </xf>
    <xf numFmtId="43" fontId="0" fillId="0" borderId="0" xfId="0" applyNumberFormat="1" applyAlignment="1">
      <alignment/>
    </xf>
    <xf numFmtId="49" fontId="1" fillId="0" borderId="0" xfId="0" applyNumberFormat="1" applyFont="1" applyFill="1" applyAlignment="1">
      <alignment horizontal="left" vertical="top"/>
    </xf>
    <xf numFmtId="0" fontId="3" fillId="0" borderId="0" xfId="0" applyFont="1" applyFill="1" applyAlignment="1">
      <alignment horizontal="center" vertical="top"/>
    </xf>
    <xf numFmtId="0" fontId="1" fillId="0" borderId="0" xfId="0" applyFont="1" applyFill="1" applyAlignment="1">
      <alignment horizontal="left" vertical="top"/>
    </xf>
    <xf numFmtId="177" fontId="1" fillId="0" borderId="0" xfId="42" applyNumberFormat="1" applyFont="1" applyAlignment="1">
      <alignment vertical="top"/>
    </xf>
    <xf numFmtId="9" fontId="1" fillId="0" borderId="0" xfId="62" applyFont="1" applyAlignment="1">
      <alignment vertical="top"/>
    </xf>
    <xf numFmtId="187" fontId="1" fillId="0" borderId="0" xfId="62" applyNumberFormat="1" applyFont="1" applyAlignment="1">
      <alignment vertical="top"/>
    </xf>
    <xf numFmtId="176" fontId="1" fillId="0" borderId="0" xfId="62" applyNumberFormat="1" applyFont="1" applyAlignment="1">
      <alignment vertical="top"/>
    </xf>
    <xf numFmtId="176" fontId="1" fillId="0" borderId="11" xfId="0" applyNumberFormat="1" applyFont="1" applyFill="1" applyBorder="1" applyAlignment="1">
      <alignment vertical="top"/>
    </xf>
    <xf numFmtId="0" fontId="1" fillId="0" borderId="0" xfId="0" applyFont="1" applyFill="1" applyAlignment="1" quotePrefix="1">
      <alignment vertical="top"/>
    </xf>
    <xf numFmtId="0" fontId="16" fillId="0" borderId="0" xfId="0" applyFont="1" applyAlignment="1">
      <alignment/>
    </xf>
    <xf numFmtId="0" fontId="17" fillId="0" borderId="0" xfId="0" applyFont="1" applyAlignment="1">
      <alignment vertical="top"/>
    </xf>
    <xf numFmtId="0" fontId="3" fillId="0" borderId="0" xfId="0" applyFont="1" applyAlignment="1">
      <alignment horizontal="left" wrapText="1"/>
    </xf>
    <xf numFmtId="176" fontId="1" fillId="0" borderId="0" xfId="42" applyNumberFormat="1" applyFont="1" applyFill="1" applyAlignment="1">
      <alignment/>
    </xf>
    <xf numFmtId="0" fontId="1" fillId="0" borderId="0" xfId="0" applyFont="1" applyFill="1" applyAlignment="1">
      <alignment horizontal="left" vertical="top" wrapText="1"/>
    </xf>
    <xf numFmtId="43" fontId="1" fillId="0" borderId="0" xfId="42" applyNumberFormat="1" applyFont="1" applyFill="1" applyBorder="1" applyAlignment="1">
      <alignment vertical="top"/>
    </xf>
    <xf numFmtId="43" fontId="1" fillId="0" borderId="13" xfId="42" applyNumberFormat="1" applyFont="1" applyFill="1" applyBorder="1" applyAlignment="1">
      <alignment horizontal="right" vertical="top"/>
    </xf>
    <xf numFmtId="43" fontId="1" fillId="0" borderId="13" xfId="42" applyFont="1" applyFill="1" applyBorder="1" applyAlignment="1">
      <alignment horizontal="right" vertical="top"/>
    </xf>
    <xf numFmtId="176" fontId="1" fillId="0" borderId="0" xfId="0" applyNumberFormat="1" applyFont="1" applyBorder="1" applyAlignment="1">
      <alignment vertical="top"/>
    </xf>
    <xf numFmtId="176" fontId="1" fillId="0" borderId="14" xfId="42" applyNumberFormat="1" applyFont="1" applyFill="1" applyBorder="1" applyAlignment="1">
      <alignment vertical="top" wrapText="1"/>
    </xf>
    <xf numFmtId="41" fontId="1" fillId="0" borderId="12" xfId="0" applyNumberFormat="1" applyFont="1" applyFill="1" applyBorder="1" applyAlignment="1">
      <alignment vertical="top"/>
    </xf>
    <xf numFmtId="41" fontId="1" fillId="0" borderId="10" xfId="0" applyNumberFormat="1" applyFont="1" applyFill="1" applyBorder="1" applyAlignment="1">
      <alignment vertical="top"/>
    </xf>
    <xf numFmtId="0" fontId="5" fillId="0" borderId="0" xfId="0" applyFont="1" applyFill="1" applyAlignment="1">
      <alignment horizontal="left" vertical="top"/>
    </xf>
    <xf numFmtId="43" fontId="3" fillId="0" borderId="0" xfId="42" applyFont="1" applyFill="1" applyBorder="1" applyAlignment="1">
      <alignment horizontal="right" vertical="top"/>
    </xf>
    <xf numFmtId="0" fontId="1" fillId="0" borderId="0" xfId="0" applyFont="1" applyFill="1" applyBorder="1" applyAlignment="1">
      <alignment horizontal="left" vertical="top" wrapText="1"/>
    </xf>
    <xf numFmtId="0" fontId="5" fillId="0"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1" fillId="0" borderId="0" xfId="0" applyFont="1" applyFill="1" applyBorder="1" applyAlignment="1">
      <alignment horizontal="left" vertical="top"/>
    </xf>
    <xf numFmtId="0" fontId="1" fillId="0" borderId="0" xfId="0" applyFont="1" applyFill="1" applyBorder="1" applyAlignment="1">
      <alignment horizontal="justify" vertical="top" wrapText="1"/>
    </xf>
    <xf numFmtId="15" fontId="1" fillId="0" borderId="0" xfId="0" applyNumberFormat="1" applyFont="1" applyFill="1" applyBorder="1" applyAlignment="1" quotePrefix="1">
      <alignment horizontal="right" vertical="top" wrapText="1"/>
    </xf>
    <xf numFmtId="0" fontId="1" fillId="0" borderId="0" xfId="0" applyFont="1" applyFill="1" applyBorder="1" applyAlignment="1" quotePrefix="1">
      <alignment horizontal="right" vertical="top" wrapText="1"/>
    </xf>
    <xf numFmtId="0" fontId="1" fillId="0" borderId="0" xfId="0" applyFont="1" applyFill="1" applyBorder="1" applyAlignment="1" quotePrefix="1">
      <alignment horizontal="right" vertical="center" wrapText="1"/>
    </xf>
    <xf numFmtId="0" fontId="3" fillId="24" borderId="0" xfId="0" applyFont="1" applyFill="1" applyBorder="1" applyAlignment="1">
      <alignment vertical="top"/>
    </xf>
    <xf numFmtId="0" fontId="1" fillId="24" borderId="0" xfId="0" applyFont="1" applyFill="1" applyAlignment="1">
      <alignment vertical="top"/>
    </xf>
    <xf numFmtId="0" fontId="8" fillId="24" borderId="0" xfId="0" applyFont="1" applyFill="1" applyAlignment="1">
      <alignment vertical="top"/>
    </xf>
    <xf numFmtId="0" fontId="1" fillId="24" borderId="0" xfId="0" applyFont="1" applyFill="1" applyBorder="1" applyAlignment="1">
      <alignment vertical="top"/>
    </xf>
    <xf numFmtId="0" fontId="3" fillId="24" borderId="0" xfId="0" applyFont="1" applyFill="1" applyAlignment="1">
      <alignment vertical="top"/>
    </xf>
    <xf numFmtId="0" fontId="1" fillId="24" borderId="0" xfId="0" applyFont="1" applyFill="1" applyAlignment="1">
      <alignment vertical="top" wrapText="1"/>
    </xf>
    <xf numFmtId="176" fontId="8" fillId="0" borderId="15" xfId="42" applyNumberFormat="1" applyFont="1" applyFill="1" applyBorder="1" applyAlignment="1">
      <alignment vertical="top"/>
    </xf>
    <xf numFmtId="0" fontId="0" fillId="0" borderId="0" xfId="0" applyBorder="1" applyAlignment="1">
      <alignment/>
    </xf>
    <xf numFmtId="0" fontId="1" fillId="0" borderId="0" xfId="0" applyFont="1" applyBorder="1" applyAlignment="1">
      <alignment horizontal="justify" vertical="top"/>
    </xf>
    <xf numFmtId="0" fontId="16" fillId="0" borderId="0" xfId="0" applyFont="1" applyBorder="1" applyAlignment="1">
      <alignment/>
    </xf>
    <xf numFmtId="176" fontId="16" fillId="0" borderId="0" xfId="42" applyNumberFormat="1" applyFont="1" applyBorder="1" applyAlignment="1">
      <alignment/>
    </xf>
    <xf numFmtId="43" fontId="3" fillId="0" borderId="0" xfId="42" applyFont="1" applyBorder="1" applyAlignment="1">
      <alignment horizontal="right" vertical="center"/>
    </xf>
    <xf numFmtId="43" fontId="3" fillId="0" borderId="0" xfId="42" applyFont="1" applyAlignment="1">
      <alignment horizontal="right" vertical="center" wrapText="1"/>
    </xf>
    <xf numFmtId="0" fontId="3" fillId="0" borderId="0" xfId="0" applyFont="1" applyFill="1" applyAlignment="1">
      <alignment horizontal="right" vertical="top"/>
    </xf>
    <xf numFmtId="176" fontId="1" fillId="0" borderId="0" xfId="42" applyNumberFormat="1" applyFont="1" applyBorder="1" applyAlignment="1">
      <alignment horizontal="justify" vertical="top"/>
    </xf>
    <xf numFmtId="0" fontId="3" fillId="0" borderId="0" xfId="0" applyFont="1" applyAlignment="1">
      <alignment horizontal="center" vertical="top"/>
    </xf>
    <xf numFmtId="0" fontId="1" fillId="0" borderId="0" xfId="0" applyFont="1" applyAlignment="1">
      <alignment horizontal="justify" vertical="top"/>
    </xf>
    <xf numFmtId="0" fontId="1" fillId="0" borderId="0" xfId="0" applyFont="1" applyFill="1" applyAlignment="1">
      <alignment horizontal="justify" vertical="top"/>
    </xf>
    <xf numFmtId="0" fontId="1" fillId="0" borderId="0" xfId="0" applyFont="1" applyAlignment="1">
      <alignment horizontal="justify" vertical="justify"/>
    </xf>
    <xf numFmtId="43" fontId="3" fillId="0" borderId="0" xfId="42" applyFont="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justify" vertical="top"/>
    </xf>
    <xf numFmtId="0" fontId="1" fillId="0" borderId="0" xfId="0" applyFont="1" applyBorder="1" applyAlignment="1">
      <alignment horizontal="justify" vertical="top" wrapText="1"/>
    </xf>
    <xf numFmtId="0" fontId="1" fillId="0" borderId="0" xfId="0" applyFont="1" applyFill="1" applyBorder="1" applyAlignment="1">
      <alignment horizontal="justify" vertical="top"/>
    </xf>
    <xf numFmtId="0" fontId="1" fillId="0" borderId="0" xfId="0" applyFont="1" applyBorder="1" applyAlignment="1">
      <alignment horizontal="left" vertical="top"/>
    </xf>
    <xf numFmtId="0" fontId="1" fillId="0" borderId="0" xfId="0" applyFont="1" applyFill="1" applyAlignment="1">
      <alignment horizontal="justify" vertical="top" wrapText="1"/>
    </xf>
    <xf numFmtId="0" fontId="1" fillId="0" borderId="0" xfId="0" applyFont="1" applyFill="1" applyAlignment="1">
      <alignment vertical="top" wrapText="1"/>
    </xf>
    <xf numFmtId="0" fontId="1" fillId="24" borderId="0" xfId="0" applyFont="1" applyFill="1" applyAlignment="1">
      <alignment horizontal="justify" vertical="top"/>
    </xf>
    <xf numFmtId="0" fontId="1" fillId="0" borderId="0" xfId="0" applyFont="1" applyAlignment="1">
      <alignment horizontal="justify" vertical="top" wrapText="1"/>
    </xf>
    <xf numFmtId="0" fontId="1" fillId="24" borderId="0" xfId="0" applyFont="1" applyFill="1" applyAlignment="1">
      <alignment horizontal="justify" vertical="top" wrapText="1"/>
    </xf>
    <xf numFmtId="0" fontId="3" fillId="0" borderId="0" xfId="0" applyFont="1" applyAlignment="1">
      <alignment horizontal="left" wrapText="1"/>
    </xf>
    <xf numFmtId="0" fontId="1" fillId="0" borderId="0" xfId="0" applyFont="1" applyFill="1" applyBorder="1" applyAlignment="1">
      <alignment horizontal="left" vertical="top"/>
    </xf>
    <xf numFmtId="0" fontId="1" fillId="0" borderId="0" xfId="0" applyFont="1" applyFill="1" applyBorder="1" applyAlignment="1">
      <alignment horizontal="left" vertical="justify"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1" fillId="0" borderId="0" xfId="0" applyFont="1" applyFill="1" applyBorder="1" applyAlignment="1">
      <alignment horizontal="justify" vertical="top" wrapText="1"/>
    </xf>
    <xf numFmtId="0" fontId="1" fillId="0" borderId="0" xfId="0" applyFont="1" applyFill="1" applyAlignment="1">
      <alignment horizontal="left" vertical="top"/>
    </xf>
    <xf numFmtId="0" fontId="1" fillId="0" borderId="0" xfId="0" applyFont="1" applyFill="1" applyAlignment="1">
      <alignment horizontal="left" vertical="top" wrapText="1"/>
    </xf>
    <xf numFmtId="0" fontId="10" fillId="0" borderId="0" xfId="0" applyFont="1" applyFill="1" applyAlignment="1">
      <alignment horizontal="justify" vertical="top"/>
    </xf>
    <xf numFmtId="0" fontId="1" fillId="24" borderId="0" xfId="0" applyNumberFormat="1" applyFont="1" applyFill="1" applyAlignment="1">
      <alignment horizontal="justify"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OSK Capital - 30June200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BS, P&amp;L - Dec 99" xfId="58"/>
    <cellStyle name="Normal_BS, P&amp;L, DPL - Dec 99"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1000125</xdr:colOff>
      <xdr:row>3</xdr:row>
      <xdr:rowOff>28575</xdr:rowOff>
    </xdr:to>
    <xdr:pic>
      <xdr:nvPicPr>
        <xdr:cNvPr id="1" name="Picture 1" descr="JadiLogo"/>
        <xdr:cNvPicPr preferRelativeResize="1">
          <a:picLocks noChangeAspect="1"/>
        </xdr:cNvPicPr>
      </xdr:nvPicPr>
      <xdr:blipFill>
        <a:blip r:embed="rId1"/>
        <a:stretch>
          <a:fillRect/>
        </a:stretch>
      </xdr:blipFill>
      <xdr:spPr>
        <a:xfrm>
          <a:off x="0" y="161925"/>
          <a:ext cx="10001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1000125</xdr:colOff>
      <xdr:row>3</xdr:row>
      <xdr:rowOff>28575</xdr:rowOff>
    </xdr:to>
    <xdr:pic>
      <xdr:nvPicPr>
        <xdr:cNvPr id="1" name="Picture 1" descr="JadiLogo"/>
        <xdr:cNvPicPr preferRelativeResize="1">
          <a:picLocks noChangeAspect="1"/>
        </xdr:cNvPicPr>
      </xdr:nvPicPr>
      <xdr:blipFill>
        <a:blip r:embed="rId1"/>
        <a:stretch>
          <a:fillRect/>
        </a:stretch>
      </xdr:blipFill>
      <xdr:spPr>
        <a:xfrm>
          <a:off x="0" y="161925"/>
          <a:ext cx="100012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0</xdr:col>
      <xdr:colOff>1000125</xdr:colOff>
      <xdr:row>3</xdr:row>
      <xdr:rowOff>19050</xdr:rowOff>
    </xdr:to>
    <xdr:pic>
      <xdr:nvPicPr>
        <xdr:cNvPr id="1" name="Picture 1" descr="JadiLogo"/>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twoCellAnchor editAs="oneCell">
    <xdr:from>
      <xdr:col>0</xdr:col>
      <xdr:colOff>0</xdr:colOff>
      <xdr:row>0</xdr:row>
      <xdr:rowOff>152400</xdr:rowOff>
    </xdr:from>
    <xdr:to>
      <xdr:col>0</xdr:col>
      <xdr:colOff>1000125</xdr:colOff>
      <xdr:row>3</xdr:row>
      <xdr:rowOff>19050</xdr:rowOff>
    </xdr:to>
    <xdr:pic>
      <xdr:nvPicPr>
        <xdr:cNvPr id="2" name="Picture 2" descr="JadiLogo"/>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twoCellAnchor editAs="oneCell">
    <xdr:from>
      <xdr:col>0</xdr:col>
      <xdr:colOff>0</xdr:colOff>
      <xdr:row>0</xdr:row>
      <xdr:rowOff>152400</xdr:rowOff>
    </xdr:from>
    <xdr:to>
      <xdr:col>0</xdr:col>
      <xdr:colOff>1000125</xdr:colOff>
      <xdr:row>3</xdr:row>
      <xdr:rowOff>19050</xdr:rowOff>
    </xdr:to>
    <xdr:pic>
      <xdr:nvPicPr>
        <xdr:cNvPr id="3" name="Picture 3" descr="JadiLogo"/>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twoCellAnchor editAs="oneCell">
    <xdr:from>
      <xdr:col>0</xdr:col>
      <xdr:colOff>0</xdr:colOff>
      <xdr:row>0</xdr:row>
      <xdr:rowOff>152400</xdr:rowOff>
    </xdr:from>
    <xdr:to>
      <xdr:col>0</xdr:col>
      <xdr:colOff>1000125</xdr:colOff>
      <xdr:row>3</xdr:row>
      <xdr:rowOff>19050</xdr:rowOff>
    </xdr:to>
    <xdr:pic>
      <xdr:nvPicPr>
        <xdr:cNvPr id="4" name="Picture 4" descr="JadiLogo"/>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1</xdr:col>
      <xdr:colOff>933450</xdr:colOff>
      <xdr:row>3</xdr:row>
      <xdr:rowOff>19050</xdr:rowOff>
    </xdr:to>
    <xdr:pic>
      <xdr:nvPicPr>
        <xdr:cNvPr id="1" name="Picture 1" descr="JadiLogo"/>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3</xdr:col>
      <xdr:colOff>276225</xdr:colOff>
      <xdr:row>3</xdr:row>
      <xdr:rowOff>19050</xdr:rowOff>
    </xdr:to>
    <xdr:pic>
      <xdr:nvPicPr>
        <xdr:cNvPr id="1" name="Picture 1" descr="JadiLogo"/>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64"/>
  <sheetViews>
    <sheetView tabSelected="1" zoomScalePageLayoutView="0" workbookViewId="0" topLeftCell="A1">
      <selection activeCell="A5" sqref="A5"/>
    </sheetView>
  </sheetViews>
  <sheetFormatPr defaultColWidth="9.140625" defaultRowHeight="12.75"/>
  <cols>
    <col min="1" max="1" width="26.57421875" style="58" customWidth="1"/>
    <col min="2" max="2" width="7.140625" style="142" customWidth="1"/>
    <col min="3" max="3" width="12.57421875" style="58" customWidth="1"/>
    <col min="4" max="4" width="14.00390625" style="58" customWidth="1"/>
    <col min="5" max="5" width="6.8515625" style="58" customWidth="1"/>
    <col min="6" max="6" width="12.140625" style="58" customWidth="1"/>
    <col min="7" max="7" width="14.00390625" style="58" bestFit="1" customWidth="1"/>
    <col min="8" max="8" width="18.8515625" style="58" customWidth="1"/>
    <col min="9" max="16384" width="9.140625" style="58" customWidth="1"/>
  </cols>
  <sheetData>
    <row r="1" spans="1:7" ht="12.75">
      <c r="A1" s="1"/>
      <c r="B1" s="107"/>
      <c r="C1" s="1"/>
      <c r="D1" s="1"/>
      <c r="E1" s="1"/>
      <c r="F1" s="1"/>
      <c r="G1" s="1"/>
    </row>
    <row r="2" spans="1:7" ht="12.75">
      <c r="A2" s="1"/>
      <c r="B2" s="107"/>
      <c r="C2" s="1"/>
      <c r="D2" s="1"/>
      <c r="E2" s="1"/>
      <c r="F2" s="1"/>
      <c r="G2" s="1"/>
    </row>
    <row r="3" spans="1:7" ht="12.75">
      <c r="A3" s="1"/>
      <c r="B3" s="107"/>
      <c r="C3" s="1"/>
      <c r="D3" s="1"/>
      <c r="E3" s="1"/>
      <c r="F3" s="1"/>
      <c r="G3" s="1"/>
    </row>
    <row r="4" spans="1:7" ht="12.75">
      <c r="A4" s="1"/>
      <c r="B4" s="107"/>
      <c r="C4" s="1"/>
      <c r="D4" s="1"/>
      <c r="E4" s="1"/>
      <c r="F4" s="1"/>
      <c r="G4" s="1"/>
    </row>
    <row r="5" spans="1:7" ht="15.75">
      <c r="A5" s="2" t="s">
        <v>38</v>
      </c>
      <c r="B5" s="107"/>
      <c r="C5" s="1"/>
      <c r="D5" s="1"/>
      <c r="E5" s="1"/>
      <c r="F5" s="1"/>
      <c r="G5" s="1"/>
    </row>
    <row r="6" spans="1:7" ht="12.75">
      <c r="A6" s="3"/>
      <c r="B6" s="107"/>
      <c r="C6" s="1"/>
      <c r="D6" s="1"/>
      <c r="E6" s="1"/>
      <c r="F6" s="1"/>
      <c r="G6" s="1"/>
    </row>
    <row r="7" spans="1:7" ht="12.75">
      <c r="A7" s="3" t="s">
        <v>39</v>
      </c>
      <c r="B7" s="107"/>
      <c r="C7" s="1"/>
      <c r="D7" s="1"/>
      <c r="E7" s="1"/>
      <c r="F7" s="1"/>
      <c r="G7" s="1"/>
    </row>
    <row r="8" spans="1:7" ht="12.75">
      <c r="A8" s="3" t="s">
        <v>293</v>
      </c>
      <c r="B8" s="107"/>
      <c r="C8" s="1"/>
      <c r="D8" s="1"/>
      <c r="E8" s="1"/>
      <c r="F8" s="1"/>
      <c r="G8" s="1"/>
    </row>
    <row r="9" spans="1:7" ht="12.75">
      <c r="A9" s="1" t="s">
        <v>40</v>
      </c>
      <c r="B9" s="107"/>
      <c r="C9" s="1"/>
      <c r="D9" s="1"/>
      <c r="E9" s="1"/>
      <c r="F9" s="1"/>
      <c r="G9" s="1"/>
    </row>
    <row r="10" spans="1:7" ht="12.75">
      <c r="A10" s="1"/>
      <c r="B10" s="107"/>
      <c r="C10" s="128"/>
      <c r="D10" s="128"/>
      <c r="E10" s="1"/>
      <c r="F10" s="128"/>
      <c r="G10" s="128"/>
    </row>
    <row r="11" spans="1:7" ht="12.75">
      <c r="A11" s="127"/>
      <c r="B11" s="107"/>
      <c r="C11" s="126"/>
      <c r="D11" s="126"/>
      <c r="E11" s="127"/>
      <c r="F11" s="128"/>
      <c r="G11" s="126"/>
    </row>
    <row r="12" spans="1:7" ht="12.75">
      <c r="A12" s="1"/>
      <c r="B12" s="107"/>
      <c r="C12" s="194" t="s">
        <v>41</v>
      </c>
      <c r="D12" s="194"/>
      <c r="E12" s="1"/>
      <c r="F12" s="194" t="s">
        <v>42</v>
      </c>
      <c r="G12" s="194"/>
    </row>
    <row r="13" spans="1:7" ht="12.75">
      <c r="A13" s="1"/>
      <c r="B13" s="107"/>
      <c r="C13" s="46"/>
      <c r="D13" s="16"/>
      <c r="E13" s="9"/>
      <c r="F13" s="46"/>
      <c r="G13" s="16"/>
    </row>
    <row r="14" spans="1:7" ht="12.75">
      <c r="A14" s="1"/>
      <c r="B14" s="107"/>
      <c r="C14" s="4"/>
      <c r="D14" s="5" t="s">
        <v>43</v>
      </c>
      <c r="E14" s="117"/>
      <c r="F14" s="4"/>
      <c r="G14" s="5" t="s">
        <v>43</v>
      </c>
    </row>
    <row r="15" spans="1:7" ht="12.75">
      <c r="A15" s="1"/>
      <c r="B15" s="107"/>
      <c r="C15" s="5" t="s">
        <v>44</v>
      </c>
      <c r="D15" s="5" t="s">
        <v>45</v>
      </c>
      <c r="E15" s="117"/>
      <c r="F15" s="5" t="s">
        <v>44</v>
      </c>
      <c r="G15" s="5" t="s">
        <v>45</v>
      </c>
    </row>
    <row r="16" spans="1:7" ht="12.75">
      <c r="A16" s="1"/>
      <c r="B16" s="107"/>
      <c r="C16" s="5" t="s">
        <v>45</v>
      </c>
      <c r="D16" s="5" t="s">
        <v>46</v>
      </c>
      <c r="E16" s="117"/>
      <c r="F16" s="5" t="s">
        <v>45</v>
      </c>
      <c r="G16" s="5" t="s">
        <v>46</v>
      </c>
    </row>
    <row r="17" spans="1:7" ht="12.75">
      <c r="A17" s="1"/>
      <c r="B17" s="107"/>
      <c r="C17" s="5" t="s">
        <v>47</v>
      </c>
      <c r="D17" s="5" t="s">
        <v>47</v>
      </c>
      <c r="E17" s="117"/>
      <c r="F17" s="5" t="s">
        <v>48</v>
      </c>
      <c r="G17" s="5" t="s">
        <v>49</v>
      </c>
    </row>
    <row r="18" spans="1:7" ht="12.75">
      <c r="A18" s="1"/>
      <c r="B18" s="107"/>
      <c r="C18" s="5"/>
      <c r="D18" s="5"/>
      <c r="E18" s="117"/>
      <c r="F18" s="5"/>
      <c r="G18" s="5"/>
    </row>
    <row r="19" spans="1:7" ht="12.75">
      <c r="A19" s="1"/>
      <c r="B19" s="107"/>
      <c r="C19" s="6" t="s">
        <v>292</v>
      </c>
      <c r="D19" s="6" t="s">
        <v>240</v>
      </c>
      <c r="E19" s="117"/>
      <c r="F19" s="6" t="str">
        <f>C19</f>
        <v>30 June 2010</v>
      </c>
      <c r="G19" s="6" t="str">
        <f>D19</f>
        <v>30 June 2009</v>
      </c>
    </row>
    <row r="20" spans="1:7" ht="12.75">
      <c r="A20" s="1"/>
      <c r="B20" s="46" t="s">
        <v>50</v>
      </c>
      <c r="C20" s="6" t="s">
        <v>51</v>
      </c>
      <c r="D20" s="6" t="s">
        <v>51</v>
      </c>
      <c r="E20" s="82"/>
      <c r="F20" s="6" t="s">
        <v>51</v>
      </c>
      <c r="G20" s="6" t="s">
        <v>51</v>
      </c>
    </row>
    <row r="21" spans="1:7" ht="12.75">
      <c r="A21" s="1"/>
      <c r="B21" s="107"/>
      <c r="C21" s="1"/>
      <c r="D21" s="1"/>
      <c r="E21" s="125"/>
      <c r="F21" s="9"/>
      <c r="G21" s="9"/>
    </row>
    <row r="22" spans="1:8" ht="12.75">
      <c r="A22" s="1" t="s">
        <v>52</v>
      </c>
      <c r="B22" s="107"/>
      <c r="C22" s="8">
        <v>27259</v>
      </c>
      <c r="D22" s="8">
        <v>21430</v>
      </c>
      <c r="E22" s="154"/>
      <c r="F22" s="8">
        <v>52160</v>
      </c>
      <c r="G22" s="8">
        <v>37222</v>
      </c>
      <c r="H22" s="69"/>
    </row>
    <row r="23" spans="1:7" ht="12.75">
      <c r="A23" s="1"/>
      <c r="B23" s="107"/>
      <c r="C23" s="8"/>
      <c r="D23" s="8"/>
      <c r="E23" s="9"/>
      <c r="F23" s="8"/>
      <c r="G23" s="8"/>
    </row>
    <row r="24" spans="1:7" ht="12.75">
      <c r="A24" s="1" t="s">
        <v>54</v>
      </c>
      <c r="B24" s="107"/>
      <c r="C24" s="8">
        <v>-18630</v>
      </c>
      <c r="D24" s="8">
        <v>-15799</v>
      </c>
      <c r="E24" s="9"/>
      <c r="F24" s="8">
        <f>-36075</f>
        <v>-36075</v>
      </c>
      <c r="G24" s="8">
        <v>-26940</v>
      </c>
    </row>
    <row r="25" spans="1:7" ht="12.75">
      <c r="A25" s="1"/>
      <c r="B25" s="107"/>
      <c r="C25" s="10"/>
      <c r="D25" s="10"/>
      <c r="E25" s="9"/>
      <c r="F25" s="10"/>
      <c r="G25" s="10"/>
    </row>
    <row r="26" spans="1:8" ht="12.75">
      <c r="A26" s="1" t="s">
        <v>55</v>
      </c>
      <c r="B26" s="107"/>
      <c r="C26" s="8">
        <f>SUM(C22:C25)</f>
        <v>8629</v>
      </c>
      <c r="D26" s="8">
        <f>SUM(D22:D25)</f>
        <v>5631</v>
      </c>
      <c r="E26" s="9"/>
      <c r="F26" s="8">
        <f>SUM(F22:F25)</f>
        <v>16085</v>
      </c>
      <c r="G26" s="8">
        <f>SUM(G22:G25)</f>
        <v>10282</v>
      </c>
      <c r="H26" s="69"/>
    </row>
    <row r="27" spans="1:7" ht="12.75">
      <c r="A27" s="127"/>
      <c r="B27" s="107"/>
      <c r="C27" s="114"/>
      <c r="D27" s="114"/>
      <c r="E27" s="115"/>
      <c r="F27" s="114"/>
      <c r="G27" s="114"/>
    </row>
    <row r="28" spans="1:7" ht="12.75">
      <c r="A28" s="1" t="s">
        <v>215</v>
      </c>
      <c r="B28" s="107"/>
      <c r="C28" s="8">
        <v>493</v>
      </c>
      <c r="D28" s="8">
        <v>4</v>
      </c>
      <c r="E28" s="9"/>
      <c r="F28" s="8">
        <v>525</v>
      </c>
      <c r="G28" s="8">
        <v>17</v>
      </c>
    </row>
    <row r="29" spans="1:7" ht="12.75">
      <c r="A29" s="1"/>
      <c r="B29" s="107"/>
      <c r="C29" s="8"/>
      <c r="D29" s="8"/>
      <c r="E29" s="9"/>
      <c r="F29" s="8"/>
      <c r="G29" s="8"/>
    </row>
    <row r="30" spans="1:7" ht="12.75">
      <c r="A30" s="1" t="s">
        <v>56</v>
      </c>
      <c r="B30" s="107"/>
      <c r="C30" s="8">
        <v>-1002</v>
      </c>
      <c r="D30" s="8">
        <v>-703</v>
      </c>
      <c r="E30" s="9"/>
      <c r="F30" s="8">
        <f>-1851</f>
        <v>-1851</v>
      </c>
      <c r="G30" s="8">
        <v>-1343</v>
      </c>
    </row>
    <row r="31" spans="1:7" ht="12.75">
      <c r="A31" s="1"/>
      <c r="B31" s="107"/>
      <c r="C31" s="8"/>
      <c r="D31" s="8"/>
      <c r="E31" s="9"/>
      <c r="F31" s="8"/>
      <c r="G31" s="8"/>
    </row>
    <row r="32" spans="1:7" ht="12.75">
      <c r="A32" s="1" t="s">
        <v>57</v>
      </c>
      <c r="B32" s="107"/>
      <c r="C32" s="8">
        <v>-1748</v>
      </c>
      <c r="D32" s="8">
        <v>-1501</v>
      </c>
      <c r="E32" s="80"/>
      <c r="F32" s="8">
        <f>-3453</f>
        <v>-3453</v>
      </c>
      <c r="G32" s="8">
        <v>-3087</v>
      </c>
    </row>
    <row r="33" spans="1:7" ht="12.75">
      <c r="A33" s="1"/>
      <c r="B33" s="107"/>
      <c r="C33" s="8"/>
      <c r="D33" s="8"/>
      <c r="E33" s="9"/>
      <c r="F33" s="8"/>
      <c r="G33" s="8"/>
    </row>
    <row r="34" spans="1:7" ht="12.75">
      <c r="A34" s="1" t="s">
        <v>216</v>
      </c>
      <c r="B34" s="107"/>
      <c r="C34" s="8">
        <v>-607</v>
      </c>
      <c r="D34" s="8">
        <v>-595</v>
      </c>
      <c r="E34" s="9"/>
      <c r="F34" s="8">
        <f>-1094</f>
        <v>-1094</v>
      </c>
      <c r="G34" s="8">
        <v>-843</v>
      </c>
    </row>
    <row r="35" spans="1:7" ht="12.75">
      <c r="A35" s="1"/>
      <c r="B35" s="107"/>
      <c r="C35" s="11"/>
      <c r="D35" s="11"/>
      <c r="E35" s="12"/>
      <c r="F35" s="11"/>
      <c r="G35" s="11"/>
    </row>
    <row r="36" spans="1:7" ht="12.75">
      <c r="A36" s="1" t="s">
        <v>58</v>
      </c>
      <c r="B36" s="107"/>
      <c r="C36" s="8">
        <v>-87</v>
      </c>
      <c r="D36" s="8">
        <v>-169</v>
      </c>
      <c r="E36" s="1"/>
      <c r="F36" s="8">
        <f>-197</f>
        <v>-197</v>
      </c>
      <c r="G36" s="8">
        <v>-336</v>
      </c>
    </row>
    <row r="37" spans="1:7" ht="12.75">
      <c r="A37" s="1"/>
      <c r="B37" s="107"/>
      <c r="C37" s="10"/>
      <c r="D37" s="10"/>
      <c r="E37" s="1"/>
      <c r="F37" s="10"/>
      <c r="G37" s="10"/>
    </row>
    <row r="38" spans="1:8" ht="12.75">
      <c r="A38" s="3" t="s">
        <v>59</v>
      </c>
      <c r="B38" s="107"/>
      <c r="C38" s="7">
        <f>SUM(C26:C37)</f>
        <v>5678</v>
      </c>
      <c r="D38" s="7">
        <f>SUM(D26:D37)</f>
        <v>2667</v>
      </c>
      <c r="E38" s="154"/>
      <c r="F38" s="7">
        <f>SUM(F26:F37)</f>
        <v>10015</v>
      </c>
      <c r="G38" s="7">
        <f>SUM(G26:G37)</f>
        <v>4690</v>
      </c>
      <c r="H38" s="69"/>
    </row>
    <row r="39" spans="1:7" ht="12.75">
      <c r="A39" s="1"/>
      <c r="B39" s="107"/>
      <c r="C39" s="129"/>
      <c r="D39" s="8"/>
      <c r="E39" s="1"/>
      <c r="F39" s="129"/>
      <c r="G39" s="8"/>
    </row>
    <row r="40" spans="1:7" ht="12.75">
      <c r="A40" s="1" t="s">
        <v>217</v>
      </c>
      <c r="B40" s="107" t="s">
        <v>60</v>
      </c>
      <c r="C40" s="8">
        <v>-540</v>
      </c>
      <c r="D40" s="8">
        <v>-532</v>
      </c>
      <c r="E40" s="1"/>
      <c r="F40" s="8">
        <f>-1192</f>
        <v>-1192</v>
      </c>
      <c r="G40" s="8">
        <v>-871</v>
      </c>
    </row>
    <row r="41" spans="1:7" ht="12.75">
      <c r="A41" s="1"/>
      <c r="B41" s="107"/>
      <c r="C41" s="10"/>
      <c r="D41" s="10"/>
      <c r="E41" s="1"/>
      <c r="F41" s="10"/>
      <c r="G41" s="10"/>
    </row>
    <row r="42" spans="1:8" ht="13.5" thickBot="1">
      <c r="A42" s="3" t="s">
        <v>61</v>
      </c>
      <c r="B42" s="107"/>
      <c r="C42" s="13">
        <f>SUM(C38:C41)</f>
        <v>5138</v>
      </c>
      <c r="D42" s="13">
        <f>SUM(D38:D41)</f>
        <v>2135</v>
      </c>
      <c r="E42" s="1"/>
      <c r="F42" s="13">
        <f>SUM(F38:F41)</f>
        <v>8823</v>
      </c>
      <c r="G42" s="13">
        <f>SUM(G38:G41)</f>
        <v>3819</v>
      </c>
      <c r="H42" s="69"/>
    </row>
    <row r="43" spans="1:8" ht="12.75">
      <c r="A43" s="1"/>
      <c r="B43" s="107"/>
      <c r="C43" s="124"/>
      <c r="D43" s="14"/>
      <c r="E43" s="1"/>
      <c r="F43" s="124"/>
      <c r="G43" s="80"/>
      <c r="H43" s="69"/>
    </row>
    <row r="44" spans="1:8" ht="12.75">
      <c r="A44" s="1" t="s">
        <v>301</v>
      </c>
      <c r="B44" s="107"/>
      <c r="C44" s="124"/>
      <c r="D44" s="14"/>
      <c r="E44" s="1"/>
      <c r="F44" s="124"/>
      <c r="G44" s="80"/>
      <c r="H44" s="69"/>
    </row>
    <row r="45" spans="1:8" ht="12.75">
      <c r="A45" s="1" t="s">
        <v>197</v>
      </c>
      <c r="B45" s="107"/>
      <c r="C45" s="8">
        <v>25</v>
      </c>
      <c r="D45" s="8">
        <v>-819</v>
      </c>
      <c r="E45" s="8"/>
      <c r="F45" s="8">
        <v>-1414</v>
      </c>
      <c r="G45" s="160">
        <v>395</v>
      </c>
      <c r="H45" s="69"/>
    </row>
    <row r="46" spans="1:8" ht="12.75">
      <c r="A46" s="1"/>
      <c r="B46" s="107"/>
      <c r="G46" s="8"/>
      <c r="H46" s="69"/>
    </row>
    <row r="47" spans="1:8" ht="13.5" thickBot="1">
      <c r="A47" s="3" t="s">
        <v>273</v>
      </c>
      <c r="B47" s="107"/>
      <c r="C47" s="71">
        <f>C42+C45</f>
        <v>5163</v>
      </c>
      <c r="D47" s="71">
        <f>D42+D45</f>
        <v>1316</v>
      </c>
      <c r="E47" s="7"/>
      <c r="F47" s="71">
        <f>F42+F45</f>
        <v>7409</v>
      </c>
      <c r="G47" s="71">
        <f>G42+G45</f>
        <v>4214</v>
      </c>
      <c r="H47" s="69"/>
    </row>
    <row r="48" spans="1:8" ht="12.75">
      <c r="A48" s="1"/>
      <c r="B48" s="107"/>
      <c r="C48" s="8"/>
      <c r="D48" s="7"/>
      <c r="E48" s="7"/>
      <c r="F48" s="8"/>
      <c r="G48" s="8"/>
      <c r="H48" s="69"/>
    </row>
    <row r="49" spans="1:7" ht="12.75">
      <c r="A49" s="1" t="s">
        <v>280</v>
      </c>
      <c r="B49" s="107"/>
      <c r="C49" s="7"/>
      <c r="D49" s="1"/>
      <c r="E49" s="1"/>
      <c r="F49" s="1"/>
      <c r="G49" s="1"/>
    </row>
    <row r="50" spans="1:7" ht="13.5" thickBot="1">
      <c r="A50" s="1" t="s">
        <v>218</v>
      </c>
      <c r="B50" s="107"/>
      <c r="C50" s="104">
        <f>C42</f>
        <v>5138</v>
      </c>
      <c r="D50" s="104">
        <f>D42</f>
        <v>2135</v>
      </c>
      <c r="E50" s="1"/>
      <c r="F50" s="104">
        <f>F42</f>
        <v>8823</v>
      </c>
      <c r="G50" s="104">
        <f>G42</f>
        <v>3819</v>
      </c>
    </row>
    <row r="51" spans="1:7" ht="12.75">
      <c r="A51" s="1"/>
      <c r="B51" s="107"/>
      <c r="C51" s="18"/>
      <c r="D51" s="18"/>
      <c r="E51" s="1"/>
      <c r="F51" s="18"/>
      <c r="G51" s="18"/>
    </row>
    <row r="52" spans="1:7" ht="12.75">
      <c r="A52" s="1" t="s">
        <v>281</v>
      </c>
      <c r="B52" s="107"/>
      <c r="C52" s="18"/>
      <c r="D52" s="18"/>
      <c r="E52" s="1"/>
      <c r="F52" s="18"/>
      <c r="G52" s="18"/>
    </row>
    <row r="53" spans="1:7" ht="13.5" thickBot="1">
      <c r="A53" s="1" t="s">
        <v>218</v>
      </c>
      <c r="B53" s="107"/>
      <c r="C53" s="104">
        <f>C47</f>
        <v>5163</v>
      </c>
      <c r="D53" s="104">
        <f>D47</f>
        <v>1316</v>
      </c>
      <c r="E53" s="1"/>
      <c r="F53" s="104">
        <f>F47</f>
        <v>7409</v>
      </c>
      <c r="G53" s="104">
        <f>G47</f>
        <v>4214</v>
      </c>
    </row>
    <row r="54" spans="1:7" ht="12.75">
      <c r="A54" s="1"/>
      <c r="B54" s="107"/>
      <c r="C54" s="18"/>
      <c r="D54" s="18"/>
      <c r="E54" s="1"/>
      <c r="F54" s="18"/>
      <c r="G54" s="18"/>
    </row>
    <row r="55" spans="1:8" ht="12.75">
      <c r="A55" s="3" t="s">
        <v>282</v>
      </c>
      <c r="B55" s="107"/>
      <c r="C55" s="8"/>
      <c r="D55" s="14"/>
      <c r="E55" s="1"/>
      <c r="F55" s="9"/>
      <c r="G55" s="14"/>
      <c r="H55" s="143"/>
    </row>
    <row r="56" spans="1:7" ht="12.75">
      <c r="A56" s="1" t="s">
        <v>62</v>
      </c>
      <c r="B56" s="107" t="s">
        <v>173</v>
      </c>
      <c r="C56" s="162">
        <f>note!I346</f>
        <v>0.8398279153699296</v>
      </c>
      <c r="D56" s="82">
        <v>0.35</v>
      </c>
      <c r="E56" s="9"/>
      <c r="F56" s="82">
        <f>note!J346</f>
        <v>1.4499207909077165</v>
      </c>
      <c r="G56" s="55">
        <v>0.63</v>
      </c>
    </row>
    <row r="57" spans="1:7" ht="13.5" thickBot="1">
      <c r="A57" s="1" t="s">
        <v>64</v>
      </c>
      <c r="B57" s="107" t="s">
        <v>173</v>
      </c>
      <c r="C57" s="163">
        <f>note!I355</f>
        <v>0.8339474051543079</v>
      </c>
      <c r="D57" s="164" t="s">
        <v>53</v>
      </c>
      <c r="E57" s="9"/>
      <c r="F57" s="164">
        <f>note!J355</f>
        <v>1.4397141132124733</v>
      </c>
      <c r="G57" s="164" t="s">
        <v>53</v>
      </c>
    </row>
    <row r="58" spans="1:7" ht="12.75">
      <c r="A58" s="1"/>
      <c r="B58" s="107"/>
      <c r="C58" s="7"/>
      <c r="D58" s="1"/>
      <c r="E58" s="1"/>
      <c r="F58" s="1"/>
      <c r="G58" s="1"/>
    </row>
    <row r="59" spans="1:7" ht="12.75">
      <c r="A59" s="1"/>
      <c r="B59" s="107"/>
      <c r="C59" s="153"/>
      <c r="D59" s="1"/>
      <c r="E59" s="1"/>
      <c r="F59" s="152"/>
      <c r="G59" s="1"/>
    </row>
    <row r="60" spans="1:7" ht="12.75">
      <c r="A60" s="3" t="s">
        <v>65</v>
      </c>
      <c r="B60" s="107"/>
      <c r="C60" s="152"/>
      <c r="D60" s="1"/>
      <c r="E60" s="1"/>
      <c r="F60" s="1"/>
      <c r="G60" s="1"/>
    </row>
    <row r="61" spans="1:7" ht="12.75" customHeight="1">
      <c r="A61" s="195" t="s">
        <v>271</v>
      </c>
      <c r="B61" s="195"/>
      <c r="C61" s="195"/>
      <c r="D61" s="195"/>
      <c r="E61" s="195"/>
      <c r="F61" s="195"/>
      <c r="G61" s="195"/>
    </row>
    <row r="62" spans="1:7" ht="12.75">
      <c r="A62" s="195"/>
      <c r="B62" s="195"/>
      <c r="C62" s="195"/>
      <c r="D62" s="195"/>
      <c r="E62" s="195"/>
      <c r="F62" s="195"/>
      <c r="G62" s="195"/>
    </row>
    <row r="63" spans="1:7" ht="12.75">
      <c r="A63" s="195"/>
      <c r="B63" s="195"/>
      <c r="C63" s="195"/>
      <c r="D63" s="195"/>
      <c r="E63" s="195"/>
      <c r="F63" s="195"/>
      <c r="G63" s="195"/>
    </row>
    <row r="64" spans="1:7" ht="12.75">
      <c r="A64" s="15"/>
      <c r="B64" s="15"/>
      <c r="C64" s="15"/>
      <c r="D64" s="15"/>
      <c r="E64" s="15"/>
      <c r="F64" s="15"/>
      <c r="G64" s="15"/>
    </row>
  </sheetData>
  <sheetProtection/>
  <mergeCells count="3">
    <mergeCell ref="C12:D12"/>
    <mergeCell ref="F12:G12"/>
    <mergeCell ref="A61:G63"/>
  </mergeCells>
  <printOptions/>
  <pageMargins left="0.75" right="0.25" top="1" bottom="0.6" header="0.5" footer="0.5"/>
  <pageSetup cellComments="asDisplayed"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76"/>
  <sheetViews>
    <sheetView zoomScalePageLayoutView="0" workbookViewId="0" topLeftCell="A1">
      <selection activeCell="A5" sqref="A5"/>
    </sheetView>
  </sheetViews>
  <sheetFormatPr defaultColWidth="9.140625" defaultRowHeight="12.75"/>
  <cols>
    <col min="1" max="1" width="42.57421875" style="0" customWidth="1"/>
    <col min="2" max="2" width="7.140625" style="0" customWidth="1"/>
    <col min="3" max="3" width="13.8515625" style="0" customWidth="1"/>
    <col min="4" max="4" width="6.7109375" style="141" customWidth="1"/>
    <col min="5" max="5" width="15.140625" style="0" customWidth="1"/>
    <col min="6" max="6" width="9.140625" style="97" customWidth="1"/>
    <col min="7" max="7" width="1.421875" style="0" hidden="1" customWidth="1"/>
    <col min="8" max="8" width="0" style="0" hidden="1" customWidth="1"/>
    <col min="9" max="9" width="4.421875" style="0" hidden="1" customWidth="1"/>
    <col min="12" max="12" width="9.28125" style="0" bestFit="1" customWidth="1"/>
  </cols>
  <sheetData>
    <row r="1" spans="1:5" ht="12.75">
      <c r="A1" s="1"/>
      <c r="B1" s="1"/>
      <c r="C1" s="1"/>
      <c r="D1" s="7"/>
      <c r="E1" s="1"/>
    </row>
    <row r="2" spans="1:5" ht="12.75">
      <c r="A2" s="1"/>
      <c r="B2" s="1"/>
      <c r="C2" s="1"/>
      <c r="D2" s="7"/>
      <c r="E2" s="1"/>
    </row>
    <row r="3" spans="1:5" ht="12.75">
      <c r="A3" s="1"/>
      <c r="B3" s="1"/>
      <c r="C3" s="1"/>
      <c r="D3" s="7"/>
      <c r="E3" s="1"/>
    </row>
    <row r="4" spans="1:5" ht="12.75">
      <c r="A4" s="1"/>
      <c r="B4" s="1"/>
      <c r="C4" s="1"/>
      <c r="D4" s="7"/>
      <c r="E4" s="1"/>
    </row>
    <row r="5" spans="1:5" ht="15.75">
      <c r="A5" s="2" t="s">
        <v>38</v>
      </c>
      <c r="B5" s="2"/>
      <c r="C5" s="1"/>
      <c r="D5" s="7"/>
      <c r="E5" s="1"/>
    </row>
    <row r="6" spans="1:5" ht="12.75">
      <c r="A6" s="1"/>
      <c r="B6" s="1"/>
      <c r="C6" s="1"/>
      <c r="D6" s="7"/>
      <c r="E6" s="1"/>
    </row>
    <row r="7" spans="1:5" ht="12.75">
      <c r="A7" s="3" t="s">
        <v>66</v>
      </c>
      <c r="B7" s="3"/>
      <c r="C7" s="1"/>
      <c r="D7" s="7"/>
      <c r="E7" s="1"/>
    </row>
    <row r="8" spans="1:5" ht="12.75">
      <c r="A8" s="3" t="s">
        <v>293</v>
      </c>
      <c r="B8" s="3"/>
      <c r="C8" s="1"/>
      <c r="D8" s="7"/>
      <c r="E8" s="1"/>
    </row>
    <row r="9" spans="1:5" ht="12.75">
      <c r="A9" s="1" t="s">
        <v>40</v>
      </c>
      <c r="B9" s="1"/>
      <c r="C9" s="1"/>
      <c r="D9" s="7"/>
      <c r="E9" s="1"/>
    </row>
    <row r="10" spans="1:9" ht="12.75">
      <c r="A10" s="1"/>
      <c r="B10" s="1"/>
      <c r="C10" s="5" t="s">
        <v>67</v>
      </c>
      <c r="D10" s="7"/>
      <c r="E10" s="1"/>
      <c r="H10" s="137" t="s">
        <v>67</v>
      </c>
      <c r="I10" s="137"/>
    </row>
    <row r="11" spans="1:9" ht="12.75">
      <c r="A11" s="3"/>
      <c r="B11" s="3"/>
      <c r="C11" s="5" t="s">
        <v>348</v>
      </c>
      <c r="D11" s="7"/>
      <c r="E11" s="16" t="s">
        <v>68</v>
      </c>
      <c r="H11" s="137" t="s">
        <v>179</v>
      </c>
      <c r="I11" s="137"/>
    </row>
    <row r="12" spans="1:9" ht="12.75">
      <c r="A12" s="1"/>
      <c r="B12" s="1"/>
      <c r="C12" s="6" t="s">
        <v>296</v>
      </c>
      <c r="D12" s="139"/>
      <c r="E12" s="17" t="s">
        <v>261</v>
      </c>
      <c r="H12" s="138" t="s">
        <v>262</v>
      </c>
      <c r="I12" s="138"/>
    </row>
    <row r="13" spans="1:9" ht="12.75">
      <c r="A13" s="1"/>
      <c r="B13" s="1"/>
      <c r="C13" s="6" t="s">
        <v>51</v>
      </c>
      <c r="D13" s="139"/>
      <c r="E13" s="17" t="s">
        <v>51</v>
      </c>
      <c r="H13" s="110" t="s">
        <v>51</v>
      </c>
      <c r="I13" s="110"/>
    </row>
    <row r="14" spans="1:9" ht="12.75">
      <c r="A14" s="59" t="s">
        <v>185</v>
      </c>
      <c r="B14" s="59"/>
      <c r="C14" s="1"/>
      <c r="D14" s="7"/>
      <c r="E14" s="16"/>
      <c r="H14" s="49"/>
      <c r="I14" s="49"/>
    </row>
    <row r="15" spans="1:9" ht="12.75">
      <c r="A15" s="3" t="s">
        <v>69</v>
      </c>
      <c r="B15" s="3"/>
      <c r="C15" s="11"/>
      <c r="D15" s="18"/>
      <c r="E15" s="19"/>
      <c r="H15" s="112"/>
      <c r="I15" s="112"/>
    </row>
    <row r="16" spans="1:9" ht="12.75">
      <c r="A16" s="1" t="s">
        <v>70</v>
      </c>
      <c r="B16" s="1"/>
      <c r="C16" s="11">
        <v>77810</v>
      </c>
      <c r="D16" s="18"/>
      <c r="E16" s="11">
        <v>68117</v>
      </c>
      <c r="H16" s="112">
        <v>68191</v>
      </c>
      <c r="I16" s="112"/>
    </row>
    <row r="17" spans="1:9" ht="12.75">
      <c r="A17" s="1" t="s">
        <v>195</v>
      </c>
      <c r="B17" s="1"/>
      <c r="C17" s="11">
        <v>1922</v>
      </c>
      <c r="D17" s="18"/>
      <c r="E17" s="11">
        <v>2031</v>
      </c>
      <c r="H17" s="112">
        <v>2072</v>
      </c>
      <c r="I17" s="112"/>
    </row>
    <row r="18" spans="1:9" ht="12.75">
      <c r="A18" s="1" t="s">
        <v>71</v>
      </c>
      <c r="B18" s="1"/>
      <c r="C18" s="11">
        <v>109</v>
      </c>
      <c r="D18" s="18"/>
      <c r="E18" s="11">
        <v>111</v>
      </c>
      <c r="H18" s="112">
        <v>111</v>
      </c>
      <c r="I18" s="112"/>
    </row>
    <row r="19" spans="1:9" ht="12.75">
      <c r="A19" s="1" t="s">
        <v>239</v>
      </c>
      <c r="B19" s="1"/>
      <c r="C19" s="10">
        <v>50</v>
      </c>
      <c r="D19" s="7"/>
      <c r="E19" s="10">
        <v>50</v>
      </c>
      <c r="H19" s="111">
        <v>50</v>
      </c>
      <c r="I19" s="112"/>
    </row>
    <row r="20" spans="1:9" ht="12.75">
      <c r="A20" s="1"/>
      <c r="B20" s="1"/>
      <c r="C20" s="27">
        <f>SUM(C16:C19)</f>
        <v>79891</v>
      </c>
      <c r="D20" s="7"/>
      <c r="E20" s="27">
        <f>SUM(E16:E19)</f>
        <v>70309</v>
      </c>
      <c r="H20" s="185">
        <f>SUM(H16:H19)</f>
        <v>70424</v>
      </c>
      <c r="I20" s="112"/>
    </row>
    <row r="21" spans="1:22" ht="12.75" customHeight="1">
      <c r="A21" s="20"/>
      <c r="B21" s="20"/>
      <c r="C21" s="11"/>
      <c r="D21" s="18"/>
      <c r="E21" s="11"/>
      <c r="F21" s="134"/>
      <c r="G21" s="186"/>
      <c r="H21" s="112"/>
      <c r="I21" s="112"/>
      <c r="J21" s="186"/>
      <c r="K21" s="186"/>
      <c r="L21" s="186"/>
      <c r="M21" s="186"/>
      <c r="N21" s="186"/>
      <c r="O21" s="186"/>
      <c r="P21" s="186"/>
      <c r="Q21" s="186"/>
      <c r="R21" s="186"/>
      <c r="S21" s="186"/>
      <c r="T21" s="186"/>
      <c r="U21" s="186"/>
      <c r="V21" s="186"/>
    </row>
    <row r="22" spans="1:22" ht="12.75">
      <c r="A22" s="3" t="s">
        <v>72</v>
      </c>
      <c r="B22" s="3"/>
      <c r="C22" s="11"/>
      <c r="D22" s="18"/>
      <c r="E22" s="11"/>
      <c r="F22" s="134"/>
      <c r="G22" s="186"/>
      <c r="H22" s="112"/>
      <c r="I22" s="112"/>
      <c r="J22" s="186"/>
      <c r="K22" s="186"/>
      <c r="L22" s="186"/>
      <c r="M22" s="186"/>
      <c r="N22" s="186"/>
      <c r="O22" s="186"/>
      <c r="P22" s="186"/>
      <c r="Q22" s="186"/>
      <c r="R22" s="186"/>
      <c r="S22" s="186"/>
      <c r="T22" s="186"/>
      <c r="U22" s="186"/>
      <c r="V22" s="186"/>
    </row>
    <row r="23" spans="1:22" ht="12.75">
      <c r="A23" s="1" t="s">
        <v>73</v>
      </c>
      <c r="B23" s="1"/>
      <c r="C23" s="11">
        <v>28860</v>
      </c>
      <c r="D23" s="18"/>
      <c r="E23" s="11">
        <v>20402</v>
      </c>
      <c r="F23" s="134"/>
      <c r="G23" s="186"/>
      <c r="H23" s="112"/>
      <c r="I23" s="112"/>
      <c r="J23" s="188"/>
      <c r="K23" s="188"/>
      <c r="L23" s="188"/>
      <c r="M23" s="188"/>
      <c r="N23" s="186"/>
      <c r="O23" s="186"/>
      <c r="P23" s="186"/>
      <c r="Q23" s="186"/>
      <c r="R23" s="186"/>
      <c r="S23" s="186"/>
      <c r="T23" s="186"/>
      <c r="U23" s="186"/>
      <c r="V23" s="186"/>
    </row>
    <row r="24" spans="1:22" ht="12.75">
      <c r="A24" s="1" t="s">
        <v>74</v>
      </c>
      <c r="B24" s="1"/>
      <c r="C24" s="11">
        <v>12828</v>
      </c>
      <c r="D24" s="18"/>
      <c r="E24" s="11">
        <v>11061</v>
      </c>
      <c r="F24" s="134"/>
      <c r="G24" s="186"/>
      <c r="H24" s="112"/>
      <c r="I24" s="112"/>
      <c r="J24" s="188"/>
      <c r="K24" s="188"/>
      <c r="L24" s="188"/>
      <c r="M24" s="188"/>
      <c r="N24" s="186"/>
      <c r="O24" s="186"/>
      <c r="P24" s="186"/>
      <c r="Q24" s="186"/>
      <c r="R24" s="186"/>
      <c r="S24" s="186"/>
      <c r="T24" s="186"/>
      <c r="U24" s="186"/>
      <c r="V24" s="186"/>
    </row>
    <row r="25" spans="1:22" ht="12.75">
      <c r="A25" s="1" t="s">
        <v>75</v>
      </c>
      <c r="B25" s="1"/>
      <c r="C25" s="70">
        <v>8698</v>
      </c>
      <c r="D25" s="21"/>
      <c r="E25" s="70">
        <v>3378</v>
      </c>
      <c r="F25" s="134"/>
      <c r="G25" s="186"/>
      <c r="H25" s="113"/>
      <c r="I25" s="113"/>
      <c r="J25" s="188"/>
      <c r="K25" s="188"/>
      <c r="L25" s="188"/>
      <c r="M25" s="188"/>
      <c r="N25" s="186"/>
      <c r="O25" s="186"/>
      <c r="P25" s="186"/>
      <c r="Q25" s="186"/>
      <c r="R25" s="186"/>
      <c r="S25" s="186"/>
      <c r="T25" s="186"/>
      <c r="U25" s="186"/>
      <c r="V25" s="186"/>
    </row>
    <row r="26" spans="1:22" ht="12.75">
      <c r="A26" s="1" t="s">
        <v>201</v>
      </c>
      <c r="B26" s="107" t="s">
        <v>163</v>
      </c>
      <c r="C26" s="70">
        <v>62</v>
      </c>
      <c r="D26" s="21"/>
      <c r="E26" s="70">
        <v>0</v>
      </c>
      <c r="F26" s="134"/>
      <c r="G26" s="186"/>
      <c r="H26" s="113"/>
      <c r="I26" s="113"/>
      <c r="J26" s="188"/>
      <c r="K26" s="188"/>
      <c r="L26" s="188"/>
      <c r="M26" s="188"/>
      <c r="N26" s="186"/>
      <c r="O26" s="186"/>
      <c r="P26" s="186"/>
      <c r="Q26" s="186"/>
      <c r="R26" s="186"/>
      <c r="S26" s="186"/>
      <c r="T26" s="186"/>
      <c r="U26" s="186"/>
      <c r="V26" s="186"/>
    </row>
    <row r="27" spans="1:22" ht="12.75">
      <c r="A27" s="1" t="s">
        <v>199</v>
      </c>
      <c r="B27" s="1"/>
      <c r="C27" s="70">
        <v>168</v>
      </c>
      <c r="D27" s="21"/>
      <c r="E27" s="70">
        <v>195</v>
      </c>
      <c r="F27" s="134"/>
      <c r="G27" s="186"/>
      <c r="H27" s="113"/>
      <c r="I27" s="113"/>
      <c r="J27" s="188"/>
      <c r="K27" s="188"/>
      <c r="L27" s="188"/>
      <c r="M27" s="188"/>
      <c r="N27" s="186"/>
      <c r="O27" s="186"/>
      <c r="P27" s="186"/>
      <c r="Q27" s="186"/>
      <c r="R27" s="186"/>
      <c r="S27" s="186"/>
      <c r="T27" s="186"/>
      <c r="U27" s="186"/>
      <c r="V27" s="186"/>
    </row>
    <row r="28" spans="1:22" ht="12.75">
      <c r="A28" s="1" t="s">
        <v>234</v>
      </c>
      <c r="B28" s="1"/>
      <c r="C28" s="70">
        <v>0</v>
      </c>
      <c r="D28" s="21"/>
      <c r="E28" s="70">
        <v>5727</v>
      </c>
      <c r="F28" s="134"/>
      <c r="G28" s="186"/>
      <c r="H28" s="113"/>
      <c r="I28" s="113"/>
      <c r="J28" s="188"/>
      <c r="K28" s="188"/>
      <c r="L28" s="189"/>
      <c r="M28" s="188"/>
      <c r="N28" s="186"/>
      <c r="O28" s="186"/>
      <c r="P28" s="186"/>
      <c r="Q28" s="186"/>
      <c r="R28" s="186"/>
      <c r="S28" s="186"/>
      <c r="T28" s="186"/>
      <c r="U28" s="186"/>
      <c r="V28" s="186"/>
    </row>
    <row r="29" spans="1:22" ht="12.75">
      <c r="A29" s="1" t="s">
        <v>289</v>
      </c>
      <c r="B29" s="1"/>
      <c r="C29" s="70">
        <v>1626</v>
      </c>
      <c r="D29" s="21"/>
      <c r="E29" s="70">
        <v>3510</v>
      </c>
      <c r="F29" s="134"/>
      <c r="G29" s="186"/>
      <c r="H29" s="113"/>
      <c r="I29" s="113"/>
      <c r="J29" s="188"/>
      <c r="K29" s="188"/>
      <c r="L29" s="189"/>
      <c r="M29" s="188"/>
      <c r="N29" s="186"/>
      <c r="O29" s="186"/>
      <c r="P29" s="186"/>
      <c r="Q29" s="186"/>
      <c r="R29" s="186"/>
      <c r="S29" s="186"/>
      <c r="T29" s="186"/>
      <c r="U29" s="186"/>
      <c r="V29" s="186"/>
    </row>
    <row r="30" spans="1:22" ht="12.75">
      <c r="A30" s="1" t="s">
        <v>76</v>
      </c>
      <c r="B30" s="1"/>
      <c r="C30" s="11">
        <v>5131</v>
      </c>
      <c r="D30" s="18"/>
      <c r="E30" s="11">
        <v>8332</v>
      </c>
      <c r="F30" s="134"/>
      <c r="G30" s="186"/>
      <c r="H30" s="112"/>
      <c r="I30" s="112"/>
      <c r="J30" s="188"/>
      <c r="K30" s="188"/>
      <c r="L30" s="189"/>
      <c r="M30" s="188"/>
      <c r="N30" s="186"/>
      <c r="O30" s="186"/>
      <c r="P30" s="186"/>
      <c r="Q30" s="186"/>
      <c r="R30" s="186"/>
      <c r="S30" s="186"/>
      <c r="T30" s="186"/>
      <c r="U30" s="186"/>
      <c r="V30" s="186"/>
    </row>
    <row r="31" spans="1:22" ht="12.75">
      <c r="A31" s="1"/>
      <c r="B31" s="1"/>
      <c r="C31" s="27">
        <f>SUM(C23:C30)</f>
        <v>57373</v>
      </c>
      <c r="D31" s="18"/>
      <c r="E31" s="27">
        <f>SUM(E23:E30)</f>
        <v>52605</v>
      </c>
      <c r="F31" s="134"/>
      <c r="G31" s="186"/>
      <c r="H31" s="112"/>
      <c r="I31" s="112"/>
      <c r="J31" s="188"/>
      <c r="K31" s="188"/>
      <c r="L31" s="189"/>
      <c r="M31" s="188"/>
      <c r="N31" s="186"/>
      <c r="O31" s="186"/>
      <c r="P31" s="186"/>
      <c r="Q31" s="186"/>
      <c r="R31" s="186"/>
      <c r="S31" s="186"/>
      <c r="T31" s="186"/>
      <c r="U31" s="186"/>
      <c r="V31" s="186"/>
    </row>
    <row r="32" spans="1:22" ht="12.75">
      <c r="A32" s="1"/>
      <c r="B32" s="1"/>
      <c r="C32" s="11"/>
      <c r="D32" s="18"/>
      <c r="E32" s="11"/>
      <c r="F32" s="134"/>
      <c r="G32" s="186"/>
      <c r="H32" s="112"/>
      <c r="I32" s="112"/>
      <c r="J32" s="188"/>
      <c r="K32" s="188"/>
      <c r="L32" s="188"/>
      <c r="M32" s="188"/>
      <c r="N32" s="186"/>
      <c r="O32" s="186"/>
      <c r="P32" s="186"/>
      <c r="Q32" s="186"/>
      <c r="R32" s="186"/>
      <c r="S32" s="186"/>
      <c r="T32" s="186"/>
      <c r="U32" s="186"/>
      <c r="V32" s="186"/>
    </row>
    <row r="33" spans="1:22" ht="13.5" thickBot="1">
      <c r="A33" s="3" t="s">
        <v>184</v>
      </c>
      <c r="B33" s="3"/>
      <c r="C33" s="29">
        <f>+C20+C31</f>
        <v>137264</v>
      </c>
      <c r="D33" s="18"/>
      <c r="E33" s="29">
        <f>+E20+E31</f>
        <v>122914</v>
      </c>
      <c r="F33" s="134"/>
      <c r="G33" s="186"/>
      <c r="H33" s="112"/>
      <c r="I33" s="112"/>
      <c r="J33" s="188"/>
      <c r="K33" s="188"/>
      <c r="L33" s="188"/>
      <c r="M33" s="188"/>
      <c r="N33" s="186"/>
      <c r="O33" s="186"/>
      <c r="P33" s="186"/>
      <c r="Q33" s="186"/>
      <c r="R33" s="186"/>
      <c r="S33" s="186"/>
      <c r="T33" s="186"/>
      <c r="U33" s="186"/>
      <c r="V33" s="186"/>
    </row>
    <row r="34" spans="1:22" ht="12.75">
      <c r="A34" s="3"/>
      <c r="B34" s="3"/>
      <c r="C34" s="11"/>
      <c r="D34" s="18"/>
      <c r="E34" s="11"/>
      <c r="F34" s="134"/>
      <c r="G34" s="186"/>
      <c r="H34" s="112"/>
      <c r="I34" s="112"/>
      <c r="J34" s="188"/>
      <c r="K34" s="188"/>
      <c r="L34" s="188"/>
      <c r="M34" s="188"/>
      <c r="N34" s="186"/>
      <c r="O34" s="186"/>
      <c r="P34" s="186"/>
      <c r="Q34" s="186"/>
      <c r="R34" s="186"/>
      <c r="S34" s="186"/>
      <c r="T34" s="186"/>
      <c r="U34" s="186"/>
      <c r="V34" s="186"/>
    </row>
    <row r="35" spans="1:22" ht="12.75">
      <c r="A35" s="3" t="s">
        <v>186</v>
      </c>
      <c r="B35" s="3"/>
      <c r="C35" s="11"/>
      <c r="D35" s="18"/>
      <c r="E35" s="11"/>
      <c r="F35" s="134"/>
      <c r="G35" s="186"/>
      <c r="H35" s="112"/>
      <c r="I35" s="112"/>
      <c r="J35" s="188"/>
      <c r="K35" s="188"/>
      <c r="L35" s="188"/>
      <c r="M35" s="188"/>
      <c r="N35" s="186"/>
      <c r="O35" s="186"/>
      <c r="P35" s="186"/>
      <c r="Q35" s="186"/>
      <c r="R35" s="186"/>
      <c r="S35" s="186"/>
      <c r="T35" s="186"/>
      <c r="U35" s="186"/>
      <c r="V35" s="186"/>
    </row>
    <row r="36" spans="1:22" ht="12.75">
      <c r="A36" s="3" t="s">
        <v>236</v>
      </c>
      <c r="B36" s="3"/>
      <c r="C36" s="11"/>
      <c r="D36" s="18"/>
      <c r="E36" s="11"/>
      <c r="F36" s="134"/>
      <c r="G36" s="186"/>
      <c r="H36" s="112"/>
      <c r="I36" s="112"/>
      <c r="J36" s="188"/>
      <c r="K36" s="188"/>
      <c r="L36" s="188"/>
      <c r="M36" s="188"/>
      <c r="N36" s="186"/>
      <c r="O36" s="186"/>
      <c r="P36" s="186"/>
      <c r="Q36" s="186"/>
      <c r="R36" s="186"/>
      <c r="S36" s="186"/>
      <c r="T36" s="186"/>
      <c r="U36" s="186"/>
      <c r="V36" s="186"/>
    </row>
    <row r="37" spans="1:22" ht="12.75">
      <c r="A37" s="1" t="s">
        <v>82</v>
      </c>
      <c r="B37" s="1"/>
      <c r="C37" s="11">
        <v>61348</v>
      </c>
      <c r="D37" s="18"/>
      <c r="E37" s="11">
        <v>60935</v>
      </c>
      <c r="F37" s="134"/>
      <c r="G37" s="186"/>
      <c r="H37" s="112"/>
      <c r="I37" s="112"/>
      <c r="J37" s="188"/>
      <c r="K37" s="188"/>
      <c r="L37" s="188"/>
      <c r="M37" s="188"/>
      <c r="N37" s="186"/>
      <c r="O37" s="186"/>
      <c r="P37" s="186"/>
      <c r="Q37" s="186"/>
      <c r="R37" s="186"/>
      <c r="S37" s="186"/>
      <c r="T37" s="186"/>
      <c r="U37" s="186"/>
      <c r="V37" s="186"/>
    </row>
    <row r="38" spans="1:22" ht="12.75">
      <c r="A38" s="1" t="s">
        <v>241</v>
      </c>
      <c r="B38" s="1"/>
      <c r="C38" s="11">
        <f>-22</f>
        <v>-22</v>
      </c>
      <c r="D38" s="18"/>
      <c r="E38" s="11">
        <f>-1051</f>
        <v>-1051</v>
      </c>
      <c r="F38" s="134"/>
      <c r="G38" s="186"/>
      <c r="H38" s="112"/>
      <c r="I38" s="112"/>
      <c r="J38" s="188"/>
      <c r="K38" s="188"/>
      <c r="L38" s="188"/>
      <c r="M38" s="188"/>
      <c r="N38" s="186"/>
      <c r="O38" s="186"/>
      <c r="P38" s="186"/>
      <c r="Q38" s="186"/>
      <c r="R38" s="186"/>
      <c r="S38" s="186"/>
      <c r="T38" s="186"/>
      <c r="U38" s="186"/>
      <c r="V38" s="186"/>
    </row>
    <row r="39" spans="1:22" ht="12.75">
      <c r="A39" s="1" t="s">
        <v>178</v>
      </c>
      <c r="B39" s="1"/>
      <c r="C39" s="11">
        <v>238</v>
      </c>
      <c r="D39" s="18"/>
      <c r="E39" s="11">
        <v>375</v>
      </c>
      <c r="F39" s="134"/>
      <c r="G39" s="186"/>
      <c r="H39" s="112"/>
      <c r="I39" s="112"/>
      <c r="J39" s="188"/>
      <c r="K39" s="188"/>
      <c r="L39" s="188"/>
      <c r="M39" s="188"/>
      <c r="N39" s="186"/>
      <c r="O39" s="186"/>
      <c r="P39" s="186"/>
      <c r="Q39" s="186"/>
      <c r="R39" s="186"/>
      <c r="S39" s="186"/>
      <c r="T39" s="186"/>
      <c r="U39" s="186"/>
      <c r="V39" s="186"/>
    </row>
    <row r="40" spans="1:13" ht="12.75">
      <c r="A40" s="1" t="s">
        <v>83</v>
      </c>
      <c r="B40" s="1"/>
      <c r="C40" s="11">
        <v>1933</v>
      </c>
      <c r="D40" s="18"/>
      <c r="E40" s="11">
        <v>1933</v>
      </c>
      <c r="H40" s="112">
        <v>1304</v>
      </c>
      <c r="I40" s="112"/>
      <c r="J40" s="157"/>
      <c r="K40" s="157"/>
      <c r="L40" s="157"/>
      <c r="M40" s="157"/>
    </row>
    <row r="41" spans="1:13" ht="12.75">
      <c r="A41" s="1" t="s">
        <v>84</v>
      </c>
      <c r="B41" s="1"/>
      <c r="C41" s="11">
        <v>247</v>
      </c>
      <c r="D41" s="18"/>
      <c r="E41" s="11">
        <v>1661</v>
      </c>
      <c r="H41" s="112">
        <v>2013</v>
      </c>
      <c r="I41" s="112"/>
      <c r="J41" s="157"/>
      <c r="K41" s="157"/>
      <c r="L41" s="157"/>
      <c r="M41" s="157"/>
    </row>
    <row r="42" spans="1:13" ht="12.75">
      <c r="A42" s="1" t="s">
        <v>187</v>
      </c>
      <c r="B42" s="1"/>
      <c r="C42" s="11">
        <v>398</v>
      </c>
      <c r="D42" s="18"/>
      <c r="E42" s="11">
        <v>438</v>
      </c>
      <c r="H42" s="112">
        <v>477</v>
      </c>
      <c r="I42" s="112"/>
      <c r="J42" s="157"/>
      <c r="K42" s="157"/>
      <c r="L42" s="157"/>
      <c r="M42" s="157"/>
    </row>
    <row r="43" spans="1:13" ht="12.75">
      <c r="A43" s="1" t="s">
        <v>85</v>
      </c>
      <c r="B43" s="1"/>
      <c r="C43" s="11">
        <f>equity!H37</f>
        <v>34189</v>
      </c>
      <c r="D43" s="18"/>
      <c r="E43" s="11">
        <v>27815</v>
      </c>
      <c r="H43" s="112">
        <v>24973</v>
      </c>
      <c r="I43" s="112"/>
      <c r="J43" s="157"/>
      <c r="K43" s="157"/>
      <c r="L43" s="157"/>
      <c r="M43" s="157"/>
    </row>
    <row r="44" spans="1:13" ht="12.75">
      <c r="A44" s="3" t="s">
        <v>237</v>
      </c>
      <c r="B44" s="3"/>
      <c r="C44" s="27">
        <f>SUM(C37:C43)</f>
        <v>98331</v>
      </c>
      <c r="D44" s="18"/>
      <c r="E44" s="27">
        <f>SUM(E37:E43)</f>
        <v>92106</v>
      </c>
      <c r="H44" s="116">
        <f>SUM(H37:H43)</f>
        <v>28767</v>
      </c>
      <c r="I44" s="112"/>
      <c r="J44" s="157"/>
      <c r="K44" s="157"/>
      <c r="L44" s="157"/>
      <c r="M44" s="157"/>
    </row>
    <row r="45" spans="1:13" ht="12.75">
      <c r="A45" s="3"/>
      <c r="B45" s="3"/>
      <c r="C45" s="11"/>
      <c r="D45" s="18"/>
      <c r="E45" s="11"/>
      <c r="H45" s="112"/>
      <c r="I45" s="112"/>
      <c r="J45" s="157"/>
      <c r="K45" s="157"/>
      <c r="L45" s="157"/>
      <c r="M45" s="157"/>
    </row>
    <row r="46" spans="1:13" ht="12.75">
      <c r="A46" s="3" t="s">
        <v>86</v>
      </c>
      <c r="B46" s="3"/>
      <c r="C46" s="11"/>
      <c r="D46" s="18"/>
      <c r="E46" s="11"/>
      <c r="H46" s="112"/>
      <c r="I46" s="112"/>
      <c r="J46" s="157"/>
      <c r="K46" s="157"/>
      <c r="L46" s="157"/>
      <c r="M46" s="157"/>
    </row>
    <row r="47" spans="1:13" ht="12.75">
      <c r="A47" s="1" t="s">
        <v>306</v>
      </c>
      <c r="B47" s="107" t="s">
        <v>159</v>
      </c>
      <c r="C47" s="11">
        <v>1054</v>
      </c>
      <c r="D47" s="18"/>
      <c r="E47" s="11">
        <v>1333</v>
      </c>
      <c r="H47" s="112">
        <v>1859</v>
      </c>
      <c r="I47" s="112"/>
      <c r="J47" s="157"/>
      <c r="K47" s="157"/>
      <c r="L47" s="157"/>
      <c r="M47" s="157"/>
    </row>
    <row r="48" spans="1:13" ht="12.75">
      <c r="A48" s="1" t="s">
        <v>87</v>
      </c>
      <c r="B48" s="107"/>
      <c r="C48" s="11">
        <v>4760</v>
      </c>
      <c r="D48" s="18"/>
      <c r="E48" s="11">
        <v>4757</v>
      </c>
      <c r="H48" s="112">
        <v>4277</v>
      </c>
      <c r="I48" s="112"/>
      <c r="J48" s="157"/>
      <c r="K48" s="157"/>
      <c r="L48" s="157"/>
      <c r="M48" s="157"/>
    </row>
    <row r="49" spans="1:13" ht="12.75">
      <c r="A49" s="3"/>
      <c r="B49" s="46"/>
      <c r="C49" s="27">
        <f>SUM(C47:C48)</f>
        <v>5814</v>
      </c>
      <c r="D49" s="18"/>
      <c r="E49" s="27">
        <f>SUM(E47:E48)</f>
        <v>6090</v>
      </c>
      <c r="H49" s="116">
        <f>SUM(H47:H48)</f>
        <v>6136</v>
      </c>
      <c r="I49" s="112"/>
      <c r="J49" s="157"/>
      <c r="K49" s="157"/>
      <c r="L49" s="157"/>
      <c r="M49" s="157"/>
    </row>
    <row r="50" spans="1:13" ht="12.75" customHeight="1">
      <c r="A50" s="1"/>
      <c r="B50" s="107"/>
      <c r="C50" s="11"/>
      <c r="D50" s="18"/>
      <c r="E50" s="11"/>
      <c r="H50" s="112"/>
      <c r="I50" s="112"/>
      <c r="J50" s="157"/>
      <c r="K50" s="157"/>
      <c r="L50" s="157"/>
      <c r="M50" s="157"/>
    </row>
    <row r="51" spans="1:13" ht="12.75">
      <c r="A51" s="3" t="s">
        <v>77</v>
      </c>
      <c r="B51" s="46"/>
      <c r="C51" s="11"/>
      <c r="D51" s="18"/>
      <c r="E51" s="11"/>
      <c r="H51" s="112"/>
      <c r="I51" s="112"/>
      <c r="J51" s="157"/>
      <c r="K51" s="157"/>
      <c r="L51" s="157"/>
      <c r="M51" s="157"/>
    </row>
    <row r="52" spans="1:13" ht="12.75">
      <c r="A52" s="1" t="s">
        <v>78</v>
      </c>
      <c r="B52" s="107"/>
      <c r="C52" s="11">
        <v>14170</v>
      </c>
      <c r="D52" s="18"/>
      <c r="E52" s="11">
        <v>9918</v>
      </c>
      <c r="H52" s="112">
        <v>9342</v>
      </c>
      <c r="I52" s="112">
        <v>-48</v>
      </c>
      <c r="J52" s="158"/>
      <c r="K52" s="157"/>
      <c r="L52" s="157"/>
      <c r="M52" s="157"/>
    </row>
    <row r="53" spans="1:13" ht="12.75">
      <c r="A53" s="1" t="s">
        <v>79</v>
      </c>
      <c r="B53" s="107"/>
      <c r="C53" s="11">
        <v>5247</v>
      </c>
      <c r="D53" s="18"/>
      <c r="E53" s="11">
        <v>3746</v>
      </c>
      <c r="H53" s="112">
        <v>2255</v>
      </c>
      <c r="I53" s="112"/>
      <c r="J53" s="157"/>
      <c r="K53" s="157"/>
      <c r="L53" s="157"/>
      <c r="M53" s="157"/>
    </row>
    <row r="54" spans="1:13" ht="12.75">
      <c r="A54" s="1" t="s">
        <v>201</v>
      </c>
      <c r="B54" s="107"/>
      <c r="C54" s="11">
        <v>0</v>
      </c>
      <c r="D54" s="18"/>
      <c r="E54" s="11">
        <v>98</v>
      </c>
      <c r="H54" s="112">
        <v>0</v>
      </c>
      <c r="I54" s="112"/>
      <c r="J54" s="157"/>
      <c r="K54" s="157"/>
      <c r="L54" s="157"/>
      <c r="M54" s="157"/>
    </row>
    <row r="55" spans="1:13" ht="12.75">
      <c r="A55" s="1" t="s">
        <v>81</v>
      </c>
      <c r="B55" s="107"/>
      <c r="C55" s="11">
        <v>0</v>
      </c>
      <c r="D55" s="18"/>
      <c r="E55" s="11">
        <v>132</v>
      </c>
      <c r="H55" s="112">
        <v>2</v>
      </c>
      <c r="I55" s="112"/>
      <c r="J55" s="157"/>
      <c r="K55" s="157"/>
      <c r="L55" s="157"/>
      <c r="M55" s="157"/>
    </row>
    <row r="56" spans="1:13" ht="13.5" customHeight="1">
      <c r="A56" s="1" t="s">
        <v>305</v>
      </c>
      <c r="B56" s="107" t="s">
        <v>159</v>
      </c>
      <c r="C56" s="11">
        <v>13128</v>
      </c>
      <c r="D56" s="18"/>
      <c r="E56" s="11">
        <v>10567</v>
      </c>
      <c r="H56" s="112">
        <v>2045</v>
      </c>
      <c r="I56" s="112"/>
      <c r="J56" s="157"/>
      <c r="K56" s="157"/>
      <c r="L56" s="157"/>
      <c r="M56" s="157"/>
    </row>
    <row r="57" spans="1:13" ht="12.75">
      <c r="A57" s="1" t="s">
        <v>214</v>
      </c>
      <c r="B57" s="1"/>
      <c r="C57" s="11">
        <v>574</v>
      </c>
      <c r="D57" s="18"/>
      <c r="E57" s="11">
        <v>257</v>
      </c>
      <c r="G57" s="47"/>
      <c r="H57" s="112">
        <v>423</v>
      </c>
      <c r="I57" s="112"/>
      <c r="J57" s="157"/>
      <c r="K57" s="157"/>
      <c r="L57" s="157"/>
      <c r="M57" s="157"/>
    </row>
    <row r="58" spans="1:13" ht="12.75">
      <c r="A58" s="1"/>
      <c r="B58" s="1"/>
      <c r="C58" s="27">
        <f>SUM(C52:C57)</f>
        <v>33119</v>
      </c>
      <c r="D58" s="18"/>
      <c r="E58" s="27">
        <f>SUM(E52:E57)</f>
        <v>24718</v>
      </c>
      <c r="H58" s="116">
        <f>SUM(H52:H57)</f>
        <v>14067</v>
      </c>
      <c r="I58" s="112"/>
      <c r="J58" s="157"/>
      <c r="K58" s="157"/>
      <c r="L58" s="157"/>
      <c r="M58" s="157"/>
    </row>
    <row r="59" spans="1:13" ht="12.75" customHeight="1">
      <c r="A59" s="1"/>
      <c r="B59" s="1"/>
      <c r="C59" s="11"/>
      <c r="D59" s="18"/>
      <c r="E59" s="11"/>
      <c r="H59" s="112"/>
      <c r="I59" s="112"/>
      <c r="J59" s="157"/>
      <c r="K59" s="157"/>
      <c r="L59" s="157"/>
      <c r="M59" s="157"/>
    </row>
    <row r="60" spans="1:13" ht="12.75">
      <c r="A60" s="3" t="s">
        <v>188</v>
      </c>
      <c r="B60" s="3"/>
      <c r="C60" s="10">
        <f>+C49+C58</f>
        <v>38933</v>
      </c>
      <c r="D60" s="18"/>
      <c r="E60" s="10">
        <f>+E49+E58</f>
        <v>30808</v>
      </c>
      <c r="H60" s="111">
        <f>+H49+H58</f>
        <v>20203</v>
      </c>
      <c r="I60" s="112"/>
      <c r="J60" s="157"/>
      <c r="K60" s="157"/>
      <c r="L60" s="157"/>
      <c r="M60" s="157"/>
    </row>
    <row r="61" spans="1:13" ht="12.75">
      <c r="A61" s="3"/>
      <c r="B61" s="3"/>
      <c r="C61" s="11"/>
      <c r="D61" s="11"/>
      <c r="E61" s="11"/>
      <c r="H61" s="112"/>
      <c r="I61" s="112"/>
      <c r="J61" s="157"/>
      <c r="K61" s="157"/>
      <c r="L61" s="157"/>
      <c r="M61" s="157"/>
    </row>
    <row r="62" spans="1:13" ht="13.5" thickBot="1">
      <c r="A62" s="3" t="s">
        <v>189</v>
      </c>
      <c r="B62" s="3"/>
      <c r="C62" s="71">
        <f>+C44+C60</f>
        <v>137264</v>
      </c>
      <c r="D62" s="18"/>
      <c r="E62" s="71">
        <f>+E44+E60</f>
        <v>122914</v>
      </c>
      <c r="H62" s="136">
        <f>+H44+H60</f>
        <v>48970</v>
      </c>
      <c r="I62" s="112"/>
      <c r="J62" s="157"/>
      <c r="K62" s="157"/>
      <c r="L62" s="157"/>
      <c r="M62" s="157"/>
    </row>
    <row r="63" spans="1:13" ht="12.75">
      <c r="A63" s="3"/>
      <c r="B63" s="3"/>
      <c r="C63" s="11"/>
      <c r="D63" s="18"/>
      <c r="E63" s="11"/>
      <c r="H63" s="112"/>
      <c r="I63" s="112"/>
      <c r="J63" s="157"/>
      <c r="K63" s="157"/>
      <c r="L63" s="157"/>
      <c r="M63" s="157"/>
    </row>
    <row r="64" spans="1:13" ht="13.5" thickBot="1">
      <c r="A64" s="1" t="s">
        <v>238</v>
      </c>
      <c r="B64" s="1"/>
      <c r="C64" s="105">
        <f>C44/613360.26</f>
        <v>0.16031524442095416</v>
      </c>
      <c r="D64" s="145"/>
      <c r="E64" s="105">
        <f>E44/603643.432</f>
        <v>0.1525834542667566</v>
      </c>
      <c r="F64" s="146"/>
      <c r="G64" s="147"/>
      <c r="H64" s="144">
        <f>H44/604151.599</f>
        <v>0.04761553233925977</v>
      </c>
      <c r="I64" s="122"/>
      <c r="J64" s="157"/>
      <c r="K64" s="157"/>
      <c r="L64" s="157"/>
      <c r="M64" s="157"/>
    </row>
    <row r="65" spans="1:13" ht="12.75">
      <c r="A65" s="1"/>
      <c r="B65" s="1"/>
      <c r="C65" s="7"/>
      <c r="D65" s="7"/>
      <c r="E65" s="7"/>
      <c r="J65" s="157"/>
      <c r="K65" s="157"/>
      <c r="L65" s="157"/>
      <c r="M65" s="157"/>
    </row>
    <row r="66" spans="1:13" ht="12.75">
      <c r="A66" s="1"/>
      <c r="B66" s="1"/>
      <c r="C66" s="151"/>
      <c r="D66" s="7"/>
      <c r="E66" s="7"/>
      <c r="J66" s="157"/>
      <c r="K66" s="157"/>
      <c r="L66" s="157"/>
      <c r="M66" s="157"/>
    </row>
    <row r="67" spans="1:13" ht="12.75">
      <c r="A67" s="3" t="s">
        <v>65</v>
      </c>
      <c r="B67" s="3"/>
      <c r="C67" s="7"/>
      <c r="D67" s="7"/>
      <c r="E67" s="7"/>
      <c r="J67" s="157"/>
      <c r="K67" s="157"/>
      <c r="L67" s="157"/>
      <c r="M67" s="157"/>
    </row>
    <row r="68" spans="1:13" ht="17.25" customHeight="1">
      <c r="A68" s="196" t="s">
        <v>297</v>
      </c>
      <c r="B68" s="196"/>
      <c r="C68" s="196"/>
      <c r="D68" s="196"/>
      <c r="E68" s="196"/>
      <c r="J68" s="157"/>
      <c r="K68" s="157"/>
      <c r="L68" s="157"/>
      <c r="M68" s="157"/>
    </row>
    <row r="69" spans="1:13" ht="17.25" customHeight="1">
      <c r="A69" s="196"/>
      <c r="B69" s="196"/>
      <c r="C69" s="196"/>
      <c r="D69" s="196"/>
      <c r="E69" s="196"/>
      <c r="J69" s="157"/>
      <c r="K69" s="157"/>
      <c r="L69" s="157"/>
      <c r="M69" s="157"/>
    </row>
    <row r="70" spans="1:13" ht="17.25" customHeight="1">
      <c r="A70" s="196"/>
      <c r="B70" s="196"/>
      <c r="C70" s="196"/>
      <c r="D70" s="196"/>
      <c r="E70" s="196"/>
      <c r="J70" s="157"/>
      <c r="K70" s="157"/>
      <c r="L70" s="157"/>
      <c r="M70" s="157"/>
    </row>
    <row r="71" spans="1:13" ht="17.25" customHeight="1">
      <c r="A71" s="196"/>
      <c r="B71" s="196"/>
      <c r="C71" s="196"/>
      <c r="D71" s="196"/>
      <c r="E71" s="196"/>
      <c r="J71" s="157"/>
      <c r="K71" s="157"/>
      <c r="L71" s="157"/>
      <c r="M71" s="157"/>
    </row>
    <row r="72" spans="1:13" ht="5.25" customHeight="1">
      <c r="A72" s="15"/>
      <c r="B72" s="15"/>
      <c r="C72" s="15"/>
      <c r="D72" s="43"/>
      <c r="E72" s="15"/>
      <c r="J72" s="157"/>
      <c r="K72" s="157"/>
      <c r="L72" s="157"/>
      <c r="M72" s="157"/>
    </row>
    <row r="73" spans="1:13" ht="18.75" customHeight="1">
      <c r="A73" s="197" t="s">
        <v>276</v>
      </c>
      <c r="B73" s="197"/>
      <c r="C73" s="197"/>
      <c r="D73" s="197"/>
      <c r="E73" s="197"/>
      <c r="J73" s="157"/>
      <c r="K73" s="157"/>
      <c r="L73" s="157"/>
      <c r="M73" s="157"/>
    </row>
    <row r="74" spans="1:13" ht="18.75" customHeight="1">
      <c r="A74" s="197"/>
      <c r="B74" s="197"/>
      <c r="C74" s="197"/>
      <c r="D74" s="197"/>
      <c r="E74" s="197"/>
      <c r="J74" s="157"/>
      <c r="K74" s="157"/>
      <c r="L74" s="157"/>
      <c r="M74" s="157"/>
    </row>
    <row r="75" spans="1:13" ht="15.75" customHeight="1">
      <c r="A75" s="60"/>
      <c r="B75" s="60"/>
      <c r="C75" s="60"/>
      <c r="D75" s="140"/>
      <c r="E75" s="60"/>
      <c r="J75" s="157"/>
      <c r="K75" s="157"/>
      <c r="L75" s="157"/>
      <c r="M75" s="157"/>
    </row>
    <row r="76" spans="1:5" ht="12.75">
      <c r="A76" s="15"/>
      <c r="B76" s="15"/>
      <c r="C76" s="15"/>
      <c r="D76" s="43"/>
      <c r="E76" s="15"/>
    </row>
  </sheetData>
  <sheetProtection/>
  <mergeCells count="2">
    <mergeCell ref="A68:E71"/>
    <mergeCell ref="A73:E74"/>
  </mergeCells>
  <printOptions/>
  <pageMargins left="0.7480314960629921" right="0.7480314960629921" top="0.3937007874015748" bottom="0.3937007874015748" header="0.5118110236220472" footer="0.5118110236220472"/>
  <pageSetup fitToHeight="1" fitToWidth="1" horizontalDpi="600" verticalDpi="600" orientation="portrait" paperSize="9" scale="83" r:id="rId2"/>
  <rowBreaks count="1" manualBreakCount="1">
    <brk id="64"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5" sqref="A5"/>
    </sheetView>
  </sheetViews>
  <sheetFormatPr defaultColWidth="9.140625" defaultRowHeight="12.75"/>
  <cols>
    <col min="1" max="1" width="41.8515625" style="58" customWidth="1"/>
    <col min="2" max="7" width="11.28125" style="58" customWidth="1"/>
    <col min="8" max="8" width="14.140625" style="58" customWidth="1"/>
    <col min="9" max="9" width="11.28125" style="58" customWidth="1"/>
    <col min="10" max="16384" width="9.140625" style="58" customWidth="1"/>
  </cols>
  <sheetData>
    <row r="1" spans="1:9" ht="12.75">
      <c r="A1" s="1"/>
      <c r="B1" s="1"/>
      <c r="C1" s="1"/>
      <c r="D1" s="1"/>
      <c r="E1" s="1"/>
      <c r="F1" s="1"/>
      <c r="G1" s="1"/>
      <c r="H1" s="1"/>
      <c r="I1" s="1"/>
    </row>
    <row r="2" spans="1:9" ht="12.75">
      <c r="A2" s="1"/>
      <c r="B2" s="1"/>
      <c r="C2" s="1"/>
      <c r="D2" s="1"/>
      <c r="E2" s="1"/>
      <c r="F2" s="1"/>
      <c r="G2" s="1"/>
      <c r="H2" s="1"/>
      <c r="I2" s="1"/>
    </row>
    <row r="3" spans="1:9" ht="12.75">
      <c r="A3" s="1"/>
      <c r="B3" s="1"/>
      <c r="C3" s="1"/>
      <c r="D3" s="1"/>
      <c r="E3" s="1"/>
      <c r="F3" s="1"/>
      <c r="G3" s="1"/>
      <c r="H3" s="1"/>
      <c r="I3" s="1"/>
    </row>
    <row r="4" spans="1:9" ht="12.75">
      <c r="A4" s="1"/>
      <c r="B4" s="1"/>
      <c r="C4" s="1"/>
      <c r="D4" s="1"/>
      <c r="E4" s="1"/>
      <c r="F4" s="1"/>
      <c r="G4" s="1"/>
      <c r="H4" s="1"/>
      <c r="I4" s="1"/>
    </row>
    <row r="5" spans="1:9" ht="12.75">
      <c r="A5" s="3" t="s">
        <v>38</v>
      </c>
      <c r="B5" s="3"/>
      <c r="C5" s="3"/>
      <c r="D5" s="1"/>
      <c r="E5" s="1"/>
      <c r="F5" s="3"/>
      <c r="G5" s="1"/>
      <c r="H5" s="1"/>
      <c r="I5" s="1"/>
    </row>
    <row r="6" spans="1:9" ht="12.75">
      <c r="A6" s="1"/>
      <c r="B6" s="1"/>
      <c r="C6" s="1"/>
      <c r="D6" s="1"/>
      <c r="E6" s="1"/>
      <c r="F6" s="1"/>
      <c r="G6" s="1"/>
      <c r="H6" s="1"/>
      <c r="I6" s="1"/>
    </row>
    <row r="7" spans="1:9" ht="12.75">
      <c r="A7" s="3" t="s">
        <v>88</v>
      </c>
      <c r="B7" s="1"/>
      <c r="C7" s="1"/>
      <c r="D7" s="1"/>
      <c r="E7" s="1"/>
      <c r="F7" s="3"/>
      <c r="G7" s="1"/>
      <c r="H7" s="1"/>
      <c r="I7" s="1"/>
    </row>
    <row r="8" spans="1:9" ht="12.75">
      <c r="A8" s="3" t="s">
        <v>293</v>
      </c>
      <c r="B8" s="1"/>
      <c r="C8" s="1"/>
      <c r="D8" s="1"/>
      <c r="E8" s="1"/>
      <c r="F8" s="3"/>
      <c r="G8" s="1"/>
      <c r="H8" s="1"/>
      <c r="I8" s="1"/>
    </row>
    <row r="9" spans="1:9" ht="12.75">
      <c r="A9" s="1" t="s">
        <v>40</v>
      </c>
      <c r="B9" s="1"/>
      <c r="C9" s="1"/>
      <c r="D9" s="1"/>
      <c r="E9" s="1"/>
      <c r="F9" s="3"/>
      <c r="G9" s="1"/>
      <c r="H9" s="1"/>
      <c r="I9" s="1"/>
    </row>
    <row r="10" spans="1:9" ht="12.75">
      <c r="A10" s="1"/>
      <c r="B10" s="1"/>
      <c r="C10" s="1"/>
      <c r="D10" s="1"/>
      <c r="E10" s="1"/>
      <c r="F10" s="3"/>
      <c r="G10" s="1"/>
      <c r="H10" s="1"/>
      <c r="I10" s="1"/>
    </row>
    <row r="11" spans="1:9" ht="12.75">
      <c r="A11" s="1"/>
      <c r="B11" s="198" t="s">
        <v>337</v>
      </c>
      <c r="C11" s="198"/>
      <c r="D11" s="198"/>
      <c r="E11" s="198"/>
      <c r="F11" s="198"/>
      <c r="G11" s="198"/>
      <c r="H11" s="102" t="s">
        <v>219</v>
      </c>
      <c r="I11" s="1"/>
    </row>
    <row r="12" spans="1:9" ht="12.75">
      <c r="A12" s="61"/>
      <c r="B12" s="62"/>
      <c r="C12" s="62"/>
      <c r="D12" s="63"/>
      <c r="E12" s="63"/>
      <c r="F12" s="63" t="s">
        <v>90</v>
      </c>
      <c r="G12" s="63"/>
      <c r="H12" s="63"/>
      <c r="I12" s="62"/>
    </row>
    <row r="13" spans="1:9" ht="12.75">
      <c r="A13" s="61"/>
      <c r="B13" s="62" t="s">
        <v>91</v>
      </c>
      <c r="C13" s="62" t="s">
        <v>245</v>
      </c>
      <c r="D13" s="62" t="s">
        <v>190</v>
      </c>
      <c r="E13" s="62" t="s">
        <v>92</v>
      </c>
      <c r="F13" s="62" t="s">
        <v>349</v>
      </c>
      <c r="G13" s="62" t="s">
        <v>191</v>
      </c>
      <c r="I13" s="64"/>
    </row>
    <row r="14" spans="1:9" ht="12.75">
      <c r="A14" s="61"/>
      <c r="B14" s="62" t="s">
        <v>350</v>
      </c>
      <c r="C14" s="62" t="s">
        <v>351</v>
      </c>
      <c r="D14" s="62" t="s">
        <v>352</v>
      </c>
      <c r="E14" s="62" t="s">
        <v>353</v>
      </c>
      <c r="F14" s="62" t="s">
        <v>353</v>
      </c>
      <c r="G14" s="62" t="s">
        <v>353</v>
      </c>
      <c r="H14" s="63" t="s">
        <v>85</v>
      </c>
      <c r="I14" s="62" t="s">
        <v>93</v>
      </c>
    </row>
    <row r="15" spans="1:9" ht="12.75">
      <c r="A15" s="65"/>
      <c r="B15" s="66" t="s">
        <v>51</v>
      </c>
      <c r="C15" s="66" t="s">
        <v>51</v>
      </c>
      <c r="D15" s="66" t="s">
        <v>51</v>
      </c>
      <c r="E15" s="66" t="s">
        <v>51</v>
      </c>
      <c r="F15" s="66" t="s">
        <v>51</v>
      </c>
      <c r="G15" s="66" t="s">
        <v>51</v>
      </c>
      <c r="H15" s="66" t="s">
        <v>51</v>
      </c>
      <c r="I15" s="66" t="s">
        <v>51</v>
      </c>
    </row>
    <row r="16" spans="1:9" ht="12.75">
      <c r="A16" s="65"/>
      <c r="B16" s="66"/>
      <c r="C16" s="66"/>
      <c r="D16" s="66"/>
      <c r="E16" s="66"/>
      <c r="F16" s="66"/>
      <c r="G16" s="66"/>
      <c r="H16" s="66"/>
      <c r="I16" s="66"/>
    </row>
    <row r="17" spans="1:9" ht="12.75">
      <c r="A17" s="22" t="s">
        <v>272</v>
      </c>
      <c r="B17" s="67"/>
      <c r="C17" s="67"/>
      <c r="D17" s="67"/>
      <c r="E17" s="67"/>
      <c r="F17" s="67"/>
      <c r="G17" s="67"/>
      <c r="H17" s="67"/>
      <c r="I17" s="67"/>
    </row>
    <row r="18" spans="1:9" ht="12.75">
      <c r="A18" s="22"/>
      <c r="B18" s="67"/>
      <c r="C18" s="67"/>
      <c r="D18" s="67"/>
      <c r="E18" s="67"/>
      <c r="F18" s="67"/>
      <c r="G18" s="67"/>
      <c r="H18" s="67"/>
      <c r="I18" s="67"/>
    </row>
    <row r="19" spans="1:10" ht="12.75">
      <c r="A19" s="73" t="s">
        <v>200</v>
      </c>
      <c r="B19" s="74">
        <v>60406</v>
      </c>
      <c r="C19" s="74">
        <v>0</v>
      </c>
      <c r="D19" s="74">
        <v>60</v>
      </c>
      <c r="E19" s="74">
        <v>1304</v>
      </c>
      <c r="F19" s="74">
        <v>1929</v>
      </c>
      <c r="G19" s="74">
        <v>410</v>
      </c>
      <c r="H19" s="74">
        <v>19277</v>
      </c>
      <c r="I19" s="77">
        <f>SUM(B19:H19)</f>
        <v>83386</v>
      </c>
      <c r="J19" s="69"/>
    </row>
    <row r="20" spans="1:10" ht="12.75">
      <c r="A20" s="73"/>
      <c r="B20" s="74"/>
      <c r="C20" s="74"/>
      <c r="D20" s="74"/>
      <c r="E20" s="74"/>
      <c r="F20" s="74"/>
      <c r="G20" s="74"/>
      <c r="H20" s="74"/>
      <c r="I20" s="74"/>
      <c r="J20" s="69"/>
    </row>
    <row r="21" spans="1:10" ht="12.75">
      <c r="A21" s="106" t="s">
        <v>273</v>
      </c>
      <c r="B21" s="77">
        <v>0</v>
      </c>
      <c r="C21" s="77">
        <v>0</v>
      </c>
      <c r="D21" s="77">
        <v>0</v>
      </c>
      <c r="E21" s="77">
        <v>629</v>
      </c>
      <c r="F21" s="77">
        <f>-268</f>
        <v>-268</v>
      </c>
      <c r="G21" s="77">
        <v>0</v>
      </c>
      <c r="H21" s="77">
        <v>10350</v>
      </c>
      <c r="I21" s="74">
        <f>SUM(B21:H21)</f>
        <v>10711</v>
      </c>
      <c r="J21" s="69"/>
    </row>
    <row r="22" spans="1:10" ht="12.75">
      <c r="A22" s="73" t="s">
        <v>290</v>
      </c>
      <c r="B22" s="74">
        <v>0</v>
      </c>
      <c r="C22" s="74">
        <f>-1051</f>
        <v>-1051</v>
      </c>
      <c r="D22" s="74">
        <v>0</v>
      </c>
      <c r="E22" s="74">
        <v>0</v>
      </c>
      <c r="F22" s="74">
        <v>0</v>
      </c>
      <c r="G22" s="74">
        <v>0</v>
      </c>
      <c r="H22" s="74">
        <v>0</v>
      </c>
      <c r="I22" s="74">
        <f>SUM(B22:H22)</f>
        <v>-1051</v>
      </c>
      <c r="J22" s="69"/>
    </row>
    <row r="23" spans="1:10" ht="12.75">
      <c r="A23" s="78" t="s">
        <v>196</v>
      </c>
      <c r="B23" s="77">
        <v>529</v>
      </c>
      <c r="C23" s="77">
        <v>0</v>
      </c>
      <c r="D23" s="77">
        <v>315</v>
      </c>
      <c r="E23" s="74">
        <v>0</v>
      </c>
      <c r="F23" s="74">
        <v>0</v>
      </c>
      <c r="G23" s="74">
        <f>-66</f>
        <v>-66</v>
      </c>
      <c r="H23" s="74">
        <v>0</v>
      </c>
      <c r="I23" s="77">
        <f>SUM(B23:H23)</f>
        <v>778</v>
      </c>
      <c r="J23" s="69"/>
    </row>
    <row r="24" spans="1:10" ht="12.75">
      <c r="A24" s="90" t="s">
        <v>253</v>
      </c>
      <c r="B24" s="77">
        <v>0</v>
      </c>
      <c r="C24" s="77">
        <v>0</v>
      </c>
      <c r="D24" s="77">
        <v>0</v>
      </c>
      <c r="E24" s="74">
        <v>0</v>
      </c>
      <c r="F24" s="74">
        <v>0</v>
      </c>
      <c r="G24" s="74">
        <v>94</v>
      </c>
      <c r="H24" s="74">
        <v>0</v>
      </c>
      <c r="I24" s="77">
        <f>SUM(B24:H24)</f>
        <v>94</v>
      </c>
      <c r="J24" s="69"/>
    </row>
    <row r="25" spans="1:10" ht="12.75">
      <c r="A25" s="78" t="s">
        <v>254</v>
      </c>
      <c r="B25" s="77">
        <v>0</v>
      </c>
      <c r="C25" s="77">
        <v>0</v>
      </c>
      <c r="D25" s="77">
        <v>0</v>
      </c>
      <c r="E25" s="74">
        <v>0</v>
      </c>
      <c r="F25" s="74">
        <v>0</v>
      </c>
      <c r="G25" s="74">
        <v>0</v>
      </c>
      <c r="H25" s="74">
        <f>-1812</f>
        <v>-1812</v>
      </c>
      <c r="I25" s="77">
        <f>SUM(B25:H25)</f>
        <v>-1812</v>
      </c>
      <c r="J25" s="69"/>
    </row>
    <row r="26" spans="1:10" ht="13.5" thickBot="1">
      <c r="A26" s="73" t="s">
        <v>263</v>
      </c>
      <c r="B26" s="79">
        <f aca="true" t="shared" si="0" ref="B26:I26">SUM(B19:B25)</f>
        <v>60935</v>
      </c>
      <c r="C26" s="79">
        <f t="shared" si="0"/>
        <v>-1051</v>
      </c>
      <c r="D26" s="79">
        <f t="shared" si="0"/>
        <v>375</v>
      </c>
      <c r="E26" s="79">
        <f t="shared" si="0"/>
        <v>1933</v>
      </c>
      <c r="F26" s="79">
        <f t="shared" si="0"/>
        <v>1661</v>
      </c>
      <c r="G26" s="79">
        <f t="shared" si="0"/>
        <v>438</v>
      </c>
      <c r="H26" s="79">
        <f t="shared" si="0"/>
        <v>27815</v>
      </c>
      <c r="I26" s="79">
        <f t="shared" si="0"/>
        <v>92106</v>
      </c>
      <c r="J26" s="69"/>
    </row>
    <row r="27" spans="1:10" ht="13.5" thickTop="1">
      <c r="A27" s="73"/>
      <c r="B27" s="91"/>
      <c r="C27" s="91"/>
      <c r="D27" s="91"/>
      <c r="E27" s="91"/>
      <c r="F27" s="91"/>
      <c r="G27" s="91"/>
      <c r="H27" s="91"/>
      <c r="I27" s="91"/>
      <c r="J27" s="69"/>
    </row>
    <row r="28" spans="1:9" ht="12.75">
      <c r="A28" s="22" t="s">
        <v>294</v>
      </c>
      <c r="B28" s="67"/>
      <c r="C28" s="67"/>
      <c r="D28" s="67"/>
      <c r="E28" s="67"/>
      <c r="F28" s="67"/>
      <c r="G28" s="67"/>
      <c r="H28" s="67"/>
      <c r="I28" s="67"/>
    </row>
    <row r="29" spans="1:9" ht="12.75">
      <c r="A29" s="22"/>
      <c r="B29" s="67"/>
      <c r="C29" s="67"/>
      <c r="D29" s="67"/>
      <c r="E29" s="67"/>
      <c r="F29" s="67"/>
      <c r="G29" s="67"/>
      <c r="H29" s="67"/>
      <c r="I29" s="67"/>
    </row>
    <row r="30" spans="1:9" s="75" customFormat="1" ht="12.75">
      <c r="A30" s="73" t="s">
        <v>277</v>
      </c>
      <c r="B30" s="74">
        <f>B26</f>
        <v>60935</v>
      </c>
      <c r="C30" s="74">
        <f aca="true" t="shared" si="1" ref="C30:H30">C26</f>
        <v>-1051</v>
      </c>
      <c r="D30" s="74">
        <f t="shared" si="1"/>
        <v>375</v>
      </c>
      <c r="E30" s="74">
        <f t="shared" si="1"/>
        <v>1933</v>
      </c>
      <c r="F30" s="74">
        <f t="shared" si="1"/>
        <v>1661</v>
      </c>
      <c r="G30" s="74">
        <f t="shared" si="1"/>
        <v>438</v>
      </c>
      <c r="H30" s="74">
        <f t="shared" si="1"/>
        <v>27815</v>
      </c>
      <c r="I30" s="74">
        <f>SUM(B30:H30)</f>
        <v>92106</v>
      </c>
    </row>
    <row r="31" spans="1:9" s="75" customFormat="1" ht="12.75">
      <c r="A31" s="73"/>
      <c r="B31" s="74"/>
      <c r="C31" s="74"/>
      <c r="D31" s="74"/>
      <c r="E31" s="74"/>
      <c r="F31" s="74"/>
      <c r="G31" s="74"/>
      <c r="H31" s="74"/>
      <c r="I31" s="74"/>
    </row>
    <row r="32" spans="1:9" s="75" customFormat="1" ht="12.75">
      <c r="A32" s="76" t="s">
        <v>273</v>
      </c>
      <c r="B32" s="77">
        <v>0</v>
      </c>
      <c r="C32" s="77">
        <v>0</v>
      </c>
      <c r="D32" s="77">
        <v>0</v>
      </c>
      <c r="E32" s="77">
        <v>0</v>
      </c>
      <c r="F32" s="77">
        <f>PL!F45</f>
        <v>-1414</v>
      </c>
      <c r="G32" s="77">
        <v>0</v>
      </c>
      <c r="H32" s="77">
        <f>PL!F42</f>
        <v>8823</v>
      </c>
      <c r="I32" s="77">
        <f>SUM(B32:H32)</f>
        <v>7409</v>
      </c>
    </row>
    <row r="33" spans="1:9" s="75" customFormat="1" ht="12.75">
      <c r="A33" s="78" t="s">
        <v>196</v>
      </c>
      <c r="B33" s="77">
        <v>413</v>
      </c>
      <c r="C33" s="77">
        <v>0</v>
      </c>
      <c r="D33" s="77">
        <v>255</v>
      </c>
      <c r="E33" s="74">
        <v>0</v>
      </c>
      <c r="F33" s="74">
        <v>0</v>
      </c>
      <c r="G33" s="74">
        <f>-61</f>
        <v>-61</v>
      </c>
      <c r="H33" s="74">
        <v>0</v>
      </c>
      <c r="I33" s="77">
        <f>SUM(B33:H33)</f>
        <v>607</v>
      </c>
    </row>
    <row r="34" spans="1:9" s="75" customFormat="1" ht="12.75">
      <c r="A34" s="90" t="s">
        <v>253</v>
      </c>
      <c r="B34" s="77">
        <v>0</v>
      </c>
      <c r="C34" s="77">
        <v>0</v>
      </c>
      <c r="D34" s="77">
        <v>0</v>
      </c>
      <c r="E34" s="74">
        <v>0</v>
      </c>
      <c r="F34" s="74">
        <v>0</v>
      </c>
      <c r="G34" s="74">
        <v>21</v>
      </c>
      <c r="H34" s="74">
        <v>0</v>
      </c>
      <c r="I34" s="77">
        <f>SUM(B34:H34)</f>
        <v>21</v>
      </c>
    </row>
    <row r="35" spans="1:9" s="75" customFormat="1" ht="12.75">
      <c r="A35" s="90" t="s">
        <v>274</v>
      </c>
      <c r="B35" s="77">
        <v>0</v>
      </c>
      <c r="C35" s="77">
        <v>1029</v>
      </c>
      <c r="D35" s="77">
        <f>-392</f>
        <v>-392</v>
      </c>
      <c r="E35" s="74">
        <v>0</v>
      </c>
      <c r="F35" s="74">
        <v>0</v>
      </c>
      <c r="G35" s="74">
        <v>0</v>
      </c>
      <c r="H35" s="74">
        <f>-637</f>
        <v>-637</v>
      </c>
      <c r="I35" s="77">
        <f>SUM(B35:H35)</f>
        <v>0</v>
      </c>
    </row>
    <row r="36" spans="1:9" s="75" customFormat="1" ht="12.75">
      <c r="A36" s="78" t="s">
        <v>254</v>
      </c>
      <c r="B36" s="77">
        <v>0</v>
      </c>
      <c r="C36" s="77">
        <v>0</v>
      </c>
      <c r="D36" s="77">
        <v>0</v>
      </c>
      <c r="E36" s="74">
        <v>0</v>
      </c>
      <c r="F36" s="74">
        <v>0</v>
      </c>
      <c r="G36" s="74">
        <v>0</v>
      </c>
      <c r="H36" s="74">
        <f>-1812</f>
        <v>-1812</v>
      </c>
      <c r="I36" s="77">
        <f>SUM(B36:H36)</f>
        <v>-1812</v>
      </c>
    </row>
    <row r="37" spans="1:9" s="75" customFormat="1" ht="13.5" thickBot="1">
      <c r="A37" s="73" t="s">
        <v>295</v>
      </c>
      <c r="B37" s="79">
        <f aca="true" t="shared" si="2" ref="B37:I37">SUM(B30:B36)</f>
        <v>61348</v>
      </c>
      <c r="C37" s="79">
        <f t="shared" si="2"/>
        <v>-22</v>
      </c>
      <c r="D37" s="79">
        <f t="shared" si="2"/>
        <v>238</v>
      </c>
      <c r="E37" s="79">
        <f t="shared" si="2"/>
        <v>1933</v>
      </c>
      <c r="F37" s="79">
        <f t="shared" si="2"/>
        <v>247</v>
      </c>
      <c r="G37" s="79">
        <f t="shared" si="2"/>
        <v>398</v>
      </c>
      <c r="H37" s="79">
        <f t="shared" si="2"/>
        <v>34189</v>
      </c>
      <c r="I37" s="79">
        <f t="shared" si="2"/>
        <v>98331</v>
      </c>
    </row>
    <row r="38" spans="1:9" s="75" customFormat="1" ht="13.5" thickTop="1">
      <c r="A38" s="9"/>
      <c r="B38" s="80"/>
      <c r="C38" s="80"/>
      <c r="D38" s="81"/>
      <c r="E38" s="81"/>
      <c r="F38" s="81"/>
      <c r="G38" s="81"/>
      <c r="H38" s="81"/>
      <c r="I38" s="80"/>
    </row>
    <row r="39" spans="1:9" s="75" customFormat="1" ht="12.75">
      <c r="A39" s="9"/>
      <c r="B39" s="80"/>
      <c r="C39" s="80"/>
      <c r="D39" s="81"/>
      <c r="E39" s="81"/>
      <c r="F39" s="81"/>
      <c r="G39" s="81"/>
      <c r="H39" s="81"/>
      <c r="I39" s="80"/>
    </row>
    <row r="40" spans="1:9" ht="12.75">
      <c r="A40" s="3" t="s">
        <v>65</v>
      </c>
      <c r="B40" s="1"/>
      <c r="C40" s="1"/>
      <c r="D40" s="1"/>
      <c r="E40" s="1"/>
      <c r="F40" s="1"/>
      <c r="G40" s="7"/>
      <c r="H40" s="7"/>
      <c r="I40" s="7"/>
    </row>
    <row r="41" spans="1:9" ht="12.75">
      <c r="A41" s="195" t="s">
        <v>275</v>
      </c>
      <c r="B41" s="195"/>
      <c r="C41" s="195"/>
      <c r="D41" s="195"/>
      <c r="E41" s="195"/>
      <c r="F41" s="195"/>
      <c r="G41" s="195"/>
      <c r="H41" s="195"/>
      <c r="I41" s="195"/>
    </row>
    <row r="42" spans="1:9" ht="15.75" customHeight="1">
      <c r="A42" s="195"/>
      <c r="B42" s="195"/>
      <c r="C42" s="195"/>
      <c r="D42" s="195"/>
      <c r="E42" s="195"/>
      <c r="F42" s="195"/>
      <c r="G42" s="195"/>
      <c r="H42" s="195"/>
      <c r="I42" s="195"/>
    </row>
    <row r="43" spans="1:9" ht="12.75">
      <c r="A43" s="1"/>
      <c r="B43" s="1"/>
      <c r="C43" s="1"/>
      <c r="D43" s="1"/>
      <c r="E43" s="1"/>
      <c r="F43" s="1"/>
      <c r="G43" s="1"/>
      <c r="H43" s="1"/>
      <c r="I43" s="1"/>
    </row>
    <row r="44" spans="1:9" ht="12.75">
      <c r="A44" s="15"/>
      <c r="B44" s="15"/>
      <c r="C44" s="15"/>
      <c r="D44" s="15"/>
      <c r="E44" s="15"/>
      <c r="F44" s="15"/>
      <c r="G44" s="15"/>
      <c r="H44" s="15"/>
      <c r="I44" s="15"/>
    </row>
  </sheetData>
  <sheetProtection/>
  <mergeCells count="2">
    <mergeCell ref="B11:G11"/>
    <mergeCell ref="A41:I42"/>
  </mergeCells>
  <printOptions/>
  <pageMargins left="0.7480314960629921" right="0.7480314960629921" top="0.31496062992125984" bottom="0" header="0.5118110236220472" footer="0.5118110236220472"/>
  <pageSetup fitToHeight="1" fitToWidth="1" horizontalDpi="600" verticalDpi="600" orientation="landscape"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77"/>
  <sheetViews>
    <sheetView zoomScalePageLayoutView="0" workbookViewId="0" topLeftCell="A1">
      <selection activeCell="B5" sqref="B5"/>
    </sheetView>
  </sheetViews>
  <sheetFormatPr defaultColWidth="9.140625" defaultRowHeight="12.75"/>
  <cols>
    <col min="1" max="1" width="0.9921875" style="0" customWidth="1"/>
    <col min="2" max="2" width="36.57421875" style="0" customWidth="1"/>
    <col min="3" max="3" width="8.140625" style="0" customWidth="1"/>
    <col min="4" max="4" width="13.00390625" style="0" customWidth="1"/>
    <col min="5" max="5" width="12.8515625" style="0" customWidth="1"/>
    <col min="6" max="6" width="2.7109375" style="0" customWidth="1"/>
    <col min="7" max="7" width="12.8515625" style="120" customWidth="1"/>
    <col min="8" max="8" width="12.8515625" style="0" customWidth="1"/>
  </cols>
  <sheetData>
    <row r="1" spans="1:8" ht="12.75">
      <c r="A1" s="1"/>
      <c r="B1" s="1"/>
      <c r="C1" s="1"/>
      <c r="D1" s="1"/>
      <c r="E1" s="1"/>
      <c r="F1" s="1"/>
      <c r="G1" s="9"/>
      <c r="H1" s="1"/>
    </row>
    <row r="2" spans="1:8" ht="12.75">
      <c r="A2" s="1"/>
      <c r="B2" s="1"/>
      <c r="C2" s="1"/>
      <c r="D2" s="1"/>
      <c r="E2" s="1"/>
      <c r="F2" s="1"/>
      <c r="G2" s="9"/>
      <c r="H2" s="1"/>
    </row>
    <row r="3" spans="1:8" ht="12.75">
      <c r="A3" s="1"/>
      <c r="B3" s="1"/>
      <c r="C3" s="1"/>
      <c r="D3" s="1"/>
      <c r="E3" s="1"/>
      <c r="F3" s="1"/>
      <c r="G3" s="9"/>
      <c r="H3" s="1"/>
    </row>
    <row r="4" spans="1:8" ht="12.75">
      <c r="A4" s="1"/>
      <c r="B4" s="1"/>
      <c r="C4" s="1"/>
      <c r="D4" s="1"/>
      <c r="E4" s="1"/>
      <c r="F4" s="1"/>
      <c r="G4" s="9"/>
      <c r="H4" s="1"/>
    </row>
    <row r="5" spans="1:8" ht="15.75">
      <c r="A5" s="2" t="s">
        <v>38</v>
      </c>
      <c r="B5" s="2"/>
      <c r="C5" s="3"/>
      <c r="D5" s="3"/>
      <c r="E5" s="3"/>
      <c r="F5" s="1"/>
      <c r="G5" s="9"/>
      <c r="H5" s="1"/>
    </row>
    <row r="6" spans="1:8" ht="12.75">
      <c r="A6" s="1"/>
      <c r="B6" s="1"/>
      <c r="C6" s="1"/>
      <c r="D6" s="1"/>
      <c r="E6" s="1"/>
      <c r="F6" s="1"/>
      <c r="G6" s="9"/>
      <c r="H6" s="1"/>
    </row>
    <row r="7" spans="1:8" ht="12.75">
      <c r="A7" s="3" t="s">
        <v>94</v>
      </c>
      <c r="B7" s="1"/>
      <c r="C7" s="3"/>
      <c r="D7" s="3"/>
      <c r="E7" s="3"/>
      <c r="F7" s="1"/>
      <c r="G7" s="9"/>
      <c r="H7" s="1"/>
    </row>
    <row r="8" spans="1:8" ht="12.75">
      <c r="A8" s="3" t="s">
        <v>293</v>
      </c>
      <c r="B8" s="1"/>
      <c r="C8" s="3"/>
      <c r="D8" s="3"/>
      <c r="E8" s="3"/>
      <c r="F8" s="1"/>
      <c r="G8" s="9"/>
      <c r="H8" s="1"/>
    </row>
    <row r="9" spans="1:8" ht="12.75">
      <c r="A9" s="1" t="s">
        <v>40</v>
      </c>
      <c r="B9" s="1"/>
      <c r="C9" s="3"/>
      <c r="D9" s="3"/>
      <c r="E9" s="3"/>
      <c r="F9" s="1"/>
      <c r="G9" s="9"/>
      <c r="H9" s="1"/>
    </row>
    <row r="10" spans="1:8" ht="12.75">
      <c r="A10" s="1"/>
      <c r="B10" s="1"/>
      <c r="C10" s="3"/>
      <c r="D10" s="194" t="s">
        <v>41</v>
      </c>
      <c r="E10" s="194"/>
      <c r="F10" s="1"/>
      <c r="G10" s="194" t="s">
        <v>42</v>
      </c>
      <c r="H10" s="194"/>
    </row>
    <row r="11" spans="1:8" ht="12.75">
      <c r="A11" s="1"/>
      <c r="B11" s="1"/>
      <c r="C11" s="3"/>
      <c r="D11" s="46"/>
      <c r="E11" s="46"/>
      <c r="F11" s="1"/>
      <c r="G11" s="149"/>
      <c r="H11" s="16"/>
    </row>
    <row r="12" spans="1:8" ht="12.75">
      <c r="A12" s="1"/>
      <c r="B12" s="1"/>
      <c r="C12" s="3"/>
      <c r="D12" s="4"/>
      <c r="E12" s="5" t="s">
        <v>43</v>
      </c>
      <c r="F12" s="4"/>
      <c r="G12" s="117"/>
      <c r="H12" s="5" t="s">
        <v>43</v>
      </c>
    </row>
    <row r="13" spans="1:8" ht="12.75">
      <c r="A13" s="1"/>
      <c r="B13" s="1"/>
      <c r="C13" s="3"/>
      <c r="D13" s="5" t="s">
        <v>44</v>
      </c>
      <c r="E13" s="5" t="s">
        <v>45</v>
      </c>
      <c r="F13" s="4"/>
      <c r="G13" s="118" t="s">
        <v>44</v>
      </c>
      <c r="H13" s="5" t="s">
        <v>45</v>
      </c>
    </row>
    <row r="14" spans="1:8" ht="12.75">
      <c r="A14" s="3"/>
      <c r="B14" s="1"/>
      <c r="C14" s="3"/>
      <c r="D14" s="5" t="s">
        <v>45</v>
      </c>
      <c r="E14" s="5" t="s">
        <v>46</v>
      </c>
      <c r="F14" s="4"/>
      <c r="G14" s="118" t="s">
        <v>45</v>
      </c>
      <c r="H14" s="5" t="s">
        <v>46</v>
      </c>
    </row>
    <row r="15" spans="1:8" ht="12.75">
      <c r="A15" s="3"/>
      <c r="B15" s="1"/>
      <c r="C15" s="3"/>
      <c r="D15" s="5" t="s">
        <v>47</v>
      </c>
      <c r="E15" s="5" t="s">
        <v>47</v>
      </c>
      <c r="F15" s="4"/>
      <c r="G15" s="118" t="s">
        <v>48</v>
      </c>
      <c r="H15" s="5" t="s">
        <v>49</v>
      </c>
    </row>
    <row r="16" spans="1:8" ht="12.75">
      <c r="A16" s="3"/>
      <c r="B16" s="1"/>
      <c r="C16" s="3"/>
      <c r="D16" s="5"/>
      <c r="E16" s="5"/>
      <c r="F16" s="4"/>
      <c r="G16" s="118"/>
      <c r="H16" s="5"/>
    </row>
    <row r="17" spans="1:8" ht="12.75">
      <c r="A17" s="1"/>
      <c r="B17" s="1"/>
      <c r="C17" s="1"/>
      <c r="D17" s="6" t="s">
        <v>292</v>
      </c>
      <c r="E17" s="6" t="s">
        <v>240</v>
      </c>
      <c r="F17" s="117"/>
      <c r="G17" s="6" t="str">
        <f>D17</f>
        <v>30 June 2010</v>
      </c>
      <c r="H17" s="6" t="str">
        <f>E17</f>
        <v>30 June 2009</v>
      </c>
    </row>
    <row r="18" spans="1:8" ht="12.75">
      <c r="A18" s="1"/>
      <c r="B18" s="1"/>
      <c r="C18" s="46" t="s">
        <v>50</v>
      </c>
      <c r="D18" s="6" t="s">
        <v>51</v>
      </c>
      <c r="E18" s="6" t="s">
        <v>51</v>
      </c>
      <c r="F18" s="82"/>
      <c r="G18" s="119" t="s">
        <v>51</v>
      </c>
      <c r="H18" s="6" t="s">
        <v>51</v>
      </c>
    </row>
    <row r="19" spans="1:8" ht="8.25" customHeight="1">
      <c r="A19" s="1"/>
      <c r="B19" s="1"/>
      <c r="C19" s="3"/>
      <c r="D19" s="3"/>
      <c r="E19" s="3"/>
      <c r="F19" s="1"/>
      <c r="G19" s="119"/>
      <c r="H19" s="6"/>
    </row>
    <row r="20" spans="1:8" ht="12.75">
      <c r="A20" s="23" t="s">
        <v>95</v>
      </c>
      <c r="B20" s="24"/>
      <c r="C20" s="24"/>
      <c r="D20" s="18"/>
      <c r="E20" s="24"/>
      <c r="F20" s="24"/>
      <c r="G20" s="11"/>
      <c r="H20" s="19"/>
    </row>
    <row r="21" spans="1:8" ht="12.75">
      <c r="A21" s="24" t="s">
        <v>59</v>
      </c>
      <c r="B21" s="24"/>
      <c r="C21" s="24"/>
      <c r="D21" s="11">
        <f>PL!C38</f>
        <v>5678</v>
      </c>
      <c r="E21" s="11">
        <f>PL!D38</f>
        <v>2667</v>
      </c>
      <c r="F21" s="24"/>
      <c r="G21" s="11">
        <f>PL!F38</f>
        <v>10015</v>
      </c>
      <c r="H21" s="11">
        <f>PL!G38</f>
        <v>4690</v>
      </c>
    </row>
    <row r="22" spans="1:8" ht="12.75">
      <c r="A22" s="24" t="s">
        <v>96</v>
      </c>
      <c r="B22" s="24"/>
      <c r="C22" s="24"/>
      <c r="D22" s="11"/>
      <c r="E22" s="11"/>
      <c r="F22" s="24"/>
      <c r="G22" s="11"/>
      <c r="H22" s="11"/>
    </row>
    <row r="23" spans="1:8" ht="12.75">
      <c r="A23" s="24"/>
      <c r="B23" s="24" t="s">
        <v>285</v>
      </c>
      <c r="C23" s="24"/>
      <c r="D23" s="11">
        <v>0</v>
      </c>
      <c r="E23" s="11">
        <v>0</v>
      </c>
      <c r="F23" s="24"/>
      <c r="G23" s="11">
        <v>150</v>
      </c>
      <c r="H23" s="11">
        <v>0</v>
      </c>
    </row>
    <row r="24" spans="1:8" ht="12.75">
      <c r="A24" s="24"/>
      <c r="B24" s="24" t="s">
        <v>97</v>
      </c>
      <c r="C24" s="24"/>
      <c r="D24" s="11">
        <v>1814</v>
      </c>
      <c r="E24" s="11">
        <v>1771</v>
      </c>
      <c r="F24" s="24"/>
      <c r="G24" s="11">
        <v>3574</v>
      </c>
      <c r="H24" s="11">
        <v>3408</v>
      </c>
    </row>
    <row r="25" spans="1:8" ht="12.75">
      <c r="A25" s="24"/>
      <c r="B25" s="24" t="s">
        <v>98</v>
      </c>
      <c r="C25" s="24"/>
      <c r="D25" s="11">
        <v>87</v>
      </c>
      <c r="E25" s="11">
        <v>169</v>
      </c>
      <c r="F25" s="24"/>
      <c r="G25" s="11">
        <v>197</v>
      </c>
      <c r="H25" s="11">
        <v>336</v>
      </c>
    </row>
    <row r="26" spans="1:8" ht="12.75">
      <c r="A26" s="23"/>
      <c r="B26" s="1" t="s">
        <v>338</v>
      </c>
      <c r="C26" s="24"/>
      <c r="D26" s="11">
        <v>135</v>
      </c>
      <c r="E26" s="11">
        <v>80</v>
      </c>
      <c r="F26" s="24"/>
      <c r="G26" s="11">
        <v>273</v>
      </c>
      <c r="H26" s="11">
        <v>-18</v>
      </c>
    </row>
    <row r="27" spans="1:8" ht="12.75">
      <c r="A27" s="24"/>
      <c r="B27" s="24" t="s">
        <v>339</v>
      </c>
      <c r="C27" s="24"/>
      <c r="D27" s="11">
        <v>-440</v>
      </c>
      <c r="E27" s="11">
        <v>0</v>
      </c>
      <c r="F27" s="24"/>
      <c r="G27" s="11">
        <v>-440</v>
      </c>
      <c r="H27" s="11">
        <v>0</v>
      </c>
    </row>
    <row r="28" spans="1:8" ht="12.75">
      <c r="A28" s="23"/>
      <c r="B28" s="1" t="s">
        <v>99</v>
      </c>
      <c r="C28" s="24"/>
      <c r="D28" s="11">
        <v>-21</v>
      </c>
      <c r="E28" s="11">
        <v>-26</v>
      </c>
      <c r="F28" s="24"/>
      <c r="G28" s="11">
        <v>-49</v>
      </c>
      <c r="H28" s="11">
        <v>-35</v>
      </c>
    </row>
    <row r="29" spans="1:8" ht="12.75">
      <c r="A29" s="24"/>
      <c r="B29" s="24" t="s">
        <v>202</v>
      </c>
      <c r="C29" s="24"/>
      <c r="D29" s="10">
        <v>19</v>
      </c>
      <c r="E29" s="10">
        <v>13</v>
      </c>
      <c r="F29" s="24"/>
      <c r="G29" s="10">
        <v>55</v>
      </c>
      <c r="H29" s="10">
        <v>24</v>
      </c>
    </row>
    <row r="30" spans="1:8" ht="12.75">
      <c r="A30" s="24" t="s">
        <v>100</v>
      </c>
      <c r="B30" s="24"/>
      <c r="C30" s="24"/>
      <c r="D30" s="11">
        <f>SUM(D21:D29)</f>
        <v>7272</v>
      </c>
      <c r="E30" s="11">
        <f>SUM(E21:E29)</f>
        <v>4674</v>
      </c>
      <c r="F30" s="24"/>
      <c r="G30" s="11">
        <f>SUM(G21:G29)</f>
        <v>13775</v>
      </c>
      <c r="H30" s="11">
        <f>SUM(H21:H29)</f>
        <v>8405</v>
      </c>
    </row>
    <row r="31" spans="1:8" ht="12.75">
      <c r="A31" s="24"/>
      <c r="B31" s="24" t="s">
        <v>73</v>
      </c>
      <c r="C31" s="24"/>
      <c r="D31" s="11">
        <v>-4745</v>
      </c>
      <c r="E31" s="11">
        <v>2673</v>
      </c>
      <c r="F31" s="24"/>
      <c r="G31" s="11">
        <v>-8877</v>
      </c>
      <c r="H31" s="11">
        <v>5954</v>
      </c>
    </row>
    <row r="32" spans="1:8" ht="12.75">
      <c r="A32" s="24"/>
      <c r="B32" s="24" t="s">
        <v>101</v>
      </c>
      <c r="C32" s="24"/>
      <c r="D32" s="11">
        <v>-4665</v>
      </c>
      <c r="E32" s="11">
        <v>-295</v>
      </c>
      <c r="F32" s="24"/>
      <c r="G32" s="11">
        <v>-7368</v>
      </c>
      <c r="H32" s="11">
        <v>4386</v>
      </c>
    </row>
    <row r="33" spans="1:8" ht="12.75">
      <c r="A33" s="24"/>
      <c r="B33" s="24" t="s">
        <v>102</v>
      </c>
      <c r="C33" s="24"/>
      <c r="D33" s="11">
        <v>3042</v>
      </c>
      <c r="E33" s="11">
        <v>1634</v>
      </c>
      <c r="F33" s="26"/>
      <c r="G33" s="11">
        <v>5273</v>
      </c>
      <c r="H33" s="11">
        <v>1539</v>
      </c>
    </row>
    <row r="34" spans="1:8" ht="12.75">
      <c r="A34" s="24"/>
      <c r="B34" s="1" t="s">
        <v>201</v>
      </c>
      <c r="C34" s="24"/>
      <c r="D34" s="10">
        <v>0</v>
      </c>
      <c r="E34" s="10">
        <v>-219</v>
      </c>
      <c r="F34" s="26"/>
      <c r="G34" s="10">
        <v>-98</v>
      </c>
      <c r="H34" s="10">
        <v>-1312</v>
      </c>
    </row>
    <row r="35" spans="1:8" ht="12.75">
      <c r="A35" s="24" t="s">
        <v>182</v>
      </c>
      <c r="B35" s="24"/>
      <c r="C35" s="24"/>
      <c r="D35" s="11">
        <f>SUM(D30:D34)</f>
        <v>904</v>
      </c>
      <c r="E35" s="11">
        <f>SUM(E30:E34)</f>
        <v>8467</v>
      </c>
      <c r="F35" s="24"/>
      <c r="G35" s="11">
        <f>SUM(G30:G34)</f>
        <v>2705</v>
      </c>
      <c r="H35" s="11">
        <f>SUM(H30:H34)</f>
        <v>18972</v>
      </c>
    </row>
    <row r="36" spans="1:8" ht="12.75">
      <c r="A36" s="1"/>
      <c r="B36" s="24" t="s">
        <v>103</v>
      </c>
      <c r="C36" s="24"/>
      <c r="D36" s="11">
        <v>-148</v>
      </c>
      <c r="E36" s="11">
        <v>-169</v>
      </c>
      <c r="F36" s="24"/>
      <c r="G36" s="11">
        <v>-311</v>
      </c>
      <c r="H36" s="11">
        <v>-336</v>
      </c>
    </row>
    <row r="37" spans="1:8" ht="12.75">
      <c r="A37" s="1"/>
      <c r="B37" s="24" t="s">
        <v>203</v>
      </c>
      <c r="C37" s="24"/>
      <c r="D37" s="11">
        <v>0</v>
      </c>
      <c r="E37" s="11">
        <v>34</v>
      </c>
      <c r="F37" s="24"/>
      <c r="G37" s="11">
        <v>0</v>
      </c>
      <c r="H37" s="11">
        <v>119</v>
      </c>
    </row>
    <row r="38" spans="1:8" ht="12.75">
      <c r="A38" s="1"/>
      <c r="B38" s="24" t="s">
        <v>104</v>
      </c>
      <c r="C38" s="24"/>
      <c r="D38" s="11">
        <v>-416</v>
      </c>
      <c r="E38" s="11">
        <v>-180</v>
      </c>
      <c r="F38" s="24"/>
      <c r="G38" s="10">
        <v>-838</v>
      </c>
      <c r="H38" s="10">
        <v>-300</v>
      </c>
    </row>
    <row r="39" spans="1:8" ht="12.75">
      <c r="A39" s="24" t="s">
        <v>183</v>
      </c>
      <c r="B39" s="24"/>
      <c r="C39" s="24"/>
      <c r="D39" s="27">
        <f>SUM(D35:D38)</f>
        <v>340</v>
      </c>
      <c r="E39" s="27">
        <f>SUM(E35:E38)</f>
        <v>8152</v>
      </c>
      <c r="F39" s="24"/>
      <c r="G39" s="27">
        <f>SUM(G35:G38)</f>
        <v>1556</v>
      </c>
      <c r="H39" s="27">
        <f>SUM(H35:H38)</f>
        <v>18455</v>
      </c>
    </row>
    <row r="40" spans="1:8" ht="7.5" customHeight="1">
      <c r="A40" s="23"/>
      <c r="B40" s="24"/>
      <c r="C40" s="24"/>
      <c r="D40" s="11"/>
      <c r="E40" s="11"/>
      <c r="F40" s="24"/>
      <c r="G40" s="11"/>
      <c r="H40" s="11"/>
    </row>
    <row r="41" spans="1:8" ht="12.75">
      <c r="A41" s="23" t="s">
        <v>220</v>
      </c>
      <c r="B41" s="24"/>
      <c r="C41" s="24"/>
      <c r="D41" s="11"/>
      <c r="E41" s="11"/>
      <c r="F41" s="24"/>
      <c r="G41" s="11"/>
      <c r="H41" s="11"/>
    </row>
    <row r="42" spans="1:8" ht="12.75">
      <c r="A42" s="1"/>
      <c r="B42" s="24" t="s">
        <v>105</v>
      </c>
      <c r="C42" s="24"/>
      <c r="D42" s="11">
        <v>21</v>
      </c>
      <c r="E42" s="11">
        <v>26</v>
      </c>
      <c r="F42" s="24"/>
      <c r="G42" s="11">
        <v>49</v>
      </c>
      <c r="H42" s="11">
        <v>35</v>
      </c>
    </row>
    <row r="43" spans="1:8" ht="12.75">
      <c r="A43" s="1"/>
      <c r="B43" s="24" t="s">
        <v>264</v>
      </c>
      <c r="C43" s="24"/>
      <c r="D43" s="11">
        <v>458</v>
      </c>
      <c r="E43" s="11">
        <v>0</v>
      </c>
      <c r="F43" s="24"/>
      <c r="G43" s="11">
        <v>480</v>
      </c>
      <c r="H43" s="11">
        <v>0</v>
      </c>
    </row>
    <row r="44" spans="1:8" ht="12.75">
      <c r="A44" s="1"/>
      <c r="B44" s="24" t="s">
        <v>106</v>
      </c>
      <c r="C44" s="24"/>
      <c r="D44" s="11">
        <v>-11325</v>
      </c>
      <c r="E44" s="11">
        <v>-483</v>
      </c>
      <c r="F44" s="24"/>
      <c r="G44" s="10">
        <v>-13116</v>
      </c>
      <c r="H44" s="10">
        <v>-5812</v>
      </c>
    </row>
    <row r="45" spans="1:8" ht="12.75">
      <c r="A45" s="24" t="s">
        <v>107</v>
      </c>
      <c r="B45" s="24"/>
      <c r="C45" s="24"/>
      <c r="D45" s="27">
        <f>SUM(D42:D44)</f>
        <v>-10846</v>
      </c>
      <c r="E45" s="27">
        <f>SUM(E42:E44)</f>
        <v>-457</v>
      </c>
      <c r="F45" s="24"/>
      <c r="G45" s="27">
        <f>SUM(G42:G44)</f>
        <v>-12587</v>
      </c>
      <c r="H45" s="27">
        <f>SUM(H42:H44)</f>
        <v>-5777</v>
      </c>
    </row>
    <row r="46" spans="1:8" ht="9" customHeight="1">
      <c r="A46" s="24"/>
      <c r="B46" s="24"/>
      <c r="C46" s="24"/>
      <c r="D46" s="11"/>
      <c r="E46" s="11"/>
      <c r="F46" s="24"/>
      <c r="G46" s="11"/>
      <c r="H46" s="11"/>
    </row>
    <row r="47" spans="1:8" ht="12.75">
      <c r="A47" s="23" t="s">
        <v>242</v>
      </c>
      <c r="B47" s="24"/>
      <c r="C47" s="24"/>
      <c r="D47" s="11"/>
      <c r="E47" s="11"/>
      <c r="F47" s="24"/>
      <c r="G47" s="11"/>
      <c r="H47" s="11"/>
    </row>
    <row r="48" spans="1:8" ht="12.75">
      <c r="A48" s="23"/>
      <c r="B48" s="24" t="s">
        <v>279</v>
      </c>
      <c r="C48" s="24"/>
      <c r="D48" s="11">
        <v>0</v>
      </c>
      <c r="E48" s="11">
        <v>0</v>
      </c>
      <c r="F48" s="24"/>
      <c r="G48" s="11">
        <v>1500</v>
      </c>
      <c r="H48" s="11">
        <v>1000</v>
      </c>
    </row>
    <row r="49" spans="1:8" ht="12.75">
      <c r="A49" s="23"/>
      <c r="B49" s="24" t="s">
        <v>302</v>
      </c>
      <c r="C49" s="24"/>
      <c r="D49" s="11">
        <v>1063</v>
      </c>
      <c r="E49" s="11">
        <v>0</v>
      </c>
      <c r="F49" s="24"/>
      <c r="G49" s="11">
        <v>1063</v>
      </c>
      <c r="H49" s="11">
        <v>-79</v>
      </c>
    </row>
    <row r="50" spans="1:8" ht="12.75">
      <c r="A50" s="23"/>
      <c r="B50" s="24" t="s">
        <v>249</v>
      </c>
      <c r="C50" s="24"/>
      <c r="D50" s="11">
        <v>500</v>
      </c>
      <c r="E50" s="11">
        <v>0</v>
      </c>
      <c r="F50" s="24"/>
      <c r="G50" s="11">
        <v>607</v>
      </c>
      <c r="H50" s="11">
        <v>0</v>
      </c>
    </row>
    <row r="51" spans="1:8" ht="12.75">
      <c r="A51" s="23"/>
      <c r="B51" s="24" t="s">
        <v>131</v>
      </c>
      <c r="C51" s="24"/>
      <c r="D51" s="11">
        <v>0</v>
      </c>
      <c r="E51" s="11">
        <v>-1812</v>
      </c>
      <c r="F51" s="24"/>
      <c r="G51" s="11">
        <v>-1812</v>
      </c>
      <c r="H51" s="11">
        <v>-1812</v>
      </c>
    </row>
    <row r="52" spans="1:8" ht="12.75">
      <c r="A52" s="23"/>
      <c r="B52" s="24" t="s">
        <v>108</v>
      </c>
      <c r="C52" s="24"/>
      <c r="D52" s="11">
        <v>-551</v>
      </c>
      <c r="E52" s="11">
        <v>-489</v>
      </c>
      <c r="F52" s="24"/>
      <c r="G52" s="11">
        <v>-1062</v>
      </c>
      <c r="H52" s="11">
        <v>-879</v>
      </c>
    </row>
    <row r="53" spans="1:8" ht="12.75">
      <c r="A53" s="23"/>
      <c r="B53" s="24" t="s">
        <v>299</v>
      </c>
      <c r="C53" s="24"/>
      <c r="D53" s="11">
        <v>0</v>
      </c>
      <c r="E53" s="11">
        <v>-7</v>
      </c>
      <c r="F53" s="24"/>
      <c r="G53" s="11">
        <v>0</v>
      </c>
      <c r="H53" s="11">
        <v>-7</v>
      </c>
    </row>
    <row r="54" spans="1:8" ht="12.75">
      <c r="A54" s="23"/>
      <c r="B54" s="24" t="s">
        <v>257</v>
      </c>
      <c r="C54" s="24"/>
      <c r="D54" s="11">
        <v>0</v>
      </c>
      <c r="E54" s="11">
        <v>0</v>
      </c>
      <c r="F54" s="24"/>
      <c r="G54" s="11">
        <v>0</v>
      </c>
      <c r="H54" s="11">
        <v>-94</v>
      </c>
    </row>
    <row r="55" spans="1:8" ht="12.75">
      <c r="A55" s="24" t="s">
        <v>340</v>
      </c>
      <c r="B55" s="1"/>
      <c r="C55" s="24"/>
      <c r="D55" s="27">
        <f>SUM(D48:D54)</f>
        <v>1012</v>
      </c>
      <c r="E55" s="27">
        <f>SUM(E48:E54)</f>
        <v>-2308</v>
      </c>
      <c r="F55" s="24"/>
      <c r="G55" s="27">
        <f>SUM(G48:G54)</f>
        <v>296</v>
      </c>
      <c r="H55" s="27">
        <f>SUM(H48:H54)</f>
        <v>-1871</v>
      </c>
    </row>
    <row r="56" spans="1:8" ht="9" customHeight="1">
      <c r="A56" s="24"/>
      <c r="B56" s="24"/>
      <c r="C56" s="24"/>
      <c r="D56" s="11"/>
      <c r="E56" s="11"/>
      <c r="F56" s="24"/>
      <c r="G56" s="11"/>
      <c r="H56" s="11"/>
    </row>
    <row r="57" spans="1:8" ht="12.75">
      <c r="A57" s="23" t="s">
        <v>278</v>
      </c>
      <c r="B57" s="24"/>
      <c r="C57" s="24"/>
      <c r="D57" s="11">
        <f>+D39+D45+D55</f>
        <v>-9494</v>
      </c>
      <c r="E57" s="11">
        <f>+E39+E45+E55</f>
        <v>5387</v>
      </c>
      <c r="F57" s="24"/>
      <c r="G57" s="11">
        <f>+G39+G45+G55</f>
        <v>-10735</v>
      </c>
      <c r="H57" s="11">
        <f>+H39+H45+H55</f>
        <v>10807</v>
      </c>
    </row>
    <row r="58" spans="1:8" ht="12.75">
      <c r="A58" s="23"/>
      <c r="B58" s="23" t="s">
        <v>235</v>
      </c>
      <c r="C58" s="24"/>
      <c r="D58" s="11"/>
      <c r="E58" s="11"/>
      <c r="F58" s="24"/>
      <c r="G58" s="11"/>
      <c r="H58" s="11"/>
    </row>
    <row r="59" spans="1:8" ht="7.5" customHeight="1">
      <c r="A59" s="24"/>
      <c r="B59" s="24"/>
      <c r="C59" s="24"/>
      <c r="D59" s="11"/>
      <c r="E59" s="11"/>
      <c r="F59" s="24"/>
      <c r="G59" s="11"/>
      <c r="H59" s="11"/>
    </row>
    <row r="60" spans="1:8" ht="12.75">
      <c r="A60" s="23" t="s">
        <v>109</v>
      </c>
      <c r="B60" s="24"/>
      <c r="C60" s="24"/>
      <c r="D60" s="11">
        <v>200</v>
      </c>
      <c r="E60" s="11">
        <v>-163</v>
      </c>
      <c r="F60" s="24"/>
      <c r="G60" s="11">
        <v>-77</v>
      </c>
      <c r="H60" s="11">
        <v>-9</v>
      </c>
    </row>
    <row r="61" spans="1:8" ht="7.5" customHeight="1">
      <c r="A61" s="24" t="s">
        <v>89</v>
      </c>
      <c r="B61" s="24"/>
      <c r="C61" s="24"/>
      <c r="D61" s="11"/>
      <c r="E61" s="11"/>
      <c r="F61" s="24"/>
      <c r="G61" s="11"/>
      <c r="H61" s="11"/>
    </row>
    <row r="62" spans="1:8" ht="12.75">
      <c r="A62" s="23" t="s">
        <v>110</v>
      </c>
      <c r="B62" s="24"/>
      <c r="C62" s="24"/>
      <c r="D62" s="11"/>
      <c r="E62" s="11"/>
      <c r="F62" s="24"/>
      <c r="G62" s="11"/>
      <c r="H62" s="11"/>
    </row>
    <row r="63" spans="1:8" ht="12.75">
      <c r="A63" s="1"/>
      <c r="B63" s="23" t="s">
        <v>300</v>
      </c>
      <c r="C63" s="24"/>
      <c r="D63" s="11">
        <v>16051</v>
      </c>
      <c r="E63" s="11">
        <v>9224</v>
      </c>
      <c r="F63" s="24"/>
      <c r="G63" s="11">
        <v>17569</v>
      </c>
      <c r="H63" s="11">
        <v>3650</v>
      </c>
    </row>
    <row r="64" spans="1:8" ht="7.5" customHeight="1">
      <c r="A64" s="24"/>
      <c r="B64" s="24"/>
      <c r="C64" s="24"/>
      <c r="D64" s="10"/>
      <c r="E64" s="10"/>
      <c r="F64" s="24"/>
      <c r="G64" s="10">
        <f>+D64</f>
        <v>0</v>
      </c>
      <c r="H64" s="10">
        <f>+E64</f>
        <v>0</v>
      </c>
    </row>
    <row r="65" spans="1:8" ht="12.75">
      <c r="A65" s="23" t="s">
        <v>112</v>
      </c>
      <c r="B65" s="24"/>
      <c r="C65" s="24"/>
      <c r="D65" s="11"/>
      <c r="E65" s="11"/>
      <c r="F65" s="24"/>
      <c r="G65" s="11"/>
      <c r="H65" s="11"/>
    </row>
    <row r="66" spans="1:8" ht="13.5" thickBot="1">
      <c r="A66" s="1"/>
      <c r="B66" s="23" t="s">
        <v>111</v>
      </c>
      <c r="C66" s="54" t="s">
        <v>113</v>
      </c>
      <c r="D66" s="29">
        <f>SUM(D57:D64)</f>
        <v>6757</v>
      </c>
      <c r="E66" s="29">
        <f>SUM(E57:E64)</f>
        <v>14448</v>
      </c>
      <c r="F66" s="24"/>
      <c r="G66" s="29">
        <f>G57+G60+G63</f>
        <v>6757</v>
      </c>
      <c r="H66" s="29">
        <f>H57+H60+H63</f>
        <v>14448</v>
      </c>
    </row>
    <row r="67" spans="1:8" ht="12.75">
      <c r="A67" s="1"/>
      <c r="B67" s="23"/>
      <c r="C67" s="54"/>
      <c r="D67" s="11"/>
      <c r="E67" s="28"/>
      <c r="F67" s="24"/>
      <c r="G67" s="11"/>
      <c r="H67" s="28"/>
    </row>
    <row r="68" spans="1:8" ht="12.75">
      <c r="A68" s="24"/>
      <c r="B68" s="24"/>
      <c r="C68" s="24"/>
      <c r="D68" s="165"/>
      <c r="E68" s="24"/>
      <c r="F68" s="24"/>
      <c r="G68" s="11"/>
      <c r="H68" s="19"/>
    </row>
    <row r="69" spans="1:8" ht="12.75">
      <c r="A69" s="3" t="s">
        <v>65</v>
      </c>
      <c r="B69" s="1"/>
      <c r="C69" s="1"/>
      <c r="D69" s="1"/>
      <c r="E69" s="1"/>
      <c r="F69" s="1"/>
      <c r="G69" s="8"/>
      <c r="H69" s="7"/>
    </row>
    <row r="70" spans="1:8" ht="12.75">
      <c r="A70" s="195" t="s">
        <v>331</v>
      </c>
      <c r="B70" s="195"/>
      <c r="C70" s="195"/>
      <c r="D70" s="195"/>
      <c r="E70" s="195"/>
      <c r="F70" s="195"/>
      <c r="G70" s="195"/>
      <c r="H70" s="195"/>
    </row>
    <row r="71" spans="1:8" ht="12.75">
      <c r="A71" s="195"/>
      <c r="B71" s="195"/>
      <c r="C71" s="195"/>
      <c r="D71" s="195"/>
      <c r="E71" s="195"/>
      <c r="F71" s="195"/>
      <c r="G71" s="195"/>
      <c r="H71" s="195"/>
    </row>
    <row r="72" spans="1:8" ht="12.75">
      <c r="A72" s="195"/>
      <c r="B72" s="195"/>
      <c r="C72" s="195"/>
      <c r="D72" s="195"/>
      <c r="E72" s="195"/>
      <c r="F72" s="195"/>
      <c r="G72" s="195"/>
      <c r="H72" s="195"/>
    </row>
    <row r="73" spans="1:8" ht="12.75">
      <c r="A73" s="15"/>
      <c r="B73" s="38"/>
      <c r="C73" s="38"/>
      <c r="D73" s="38"/>
      <c r="E73" s="38"/>
      <c r="F73" s="38"/>
      <c r="G73" s="25"/>
      <c r="H73" s="38"/>
    </row>
    <row r="74" spans="1:8" ht="12.75">
      <c r="A74" s="1"/>
      <c r="B74" s="38"/>
      <c r="C74" s="38"/>
      <c r="D74" s="38"/>
      <c r="E74" s="38"/>
      <c r="F74" s="38"/>
      <c r="G74" s="25"/>
      <c r="H74" s="38"/>
    </row>
    <row r="75" spans="1:8" ht="12.75">
      <c r="A75" s="1"/>
      <c r="B75" s="38"/>
      <c r="C75" s="38"/>
      <c r="D75" s="38"/>
      <c r="E75" s="38"/>
      <c r="F75" s="38"/>
      <c r="G75" s="25"/>
      <c r="H75" s="38"/>
    </row>
    <row r="76" spans="1:8" ht="12.75">
      <c r="A76" s="1"/>
      <c r="B76" s="38"/>
      <c r="C76" s="38"/>
      <c r="D76" s="38"/>
      <c r="E76" s="38"/>
      <c r="F76" s="38"/>
      <c r="G76" s="25"/>
      <c r="H76" s="38"/>
    </row>
    <row r="77" spans="1:8" ht="12.75">
      <c r="A77" s="1"/>
      <c r="B77" s="1"/>
      <c r="C77" s="1"/>
      <c r="D77" s="1"/>
      <c r="E77" s="1"/>
      <c r="F77" s="1"/>
      <c r="G77" s="9"/>
      <c r="H77" s="1"/>
    </row>
  </sheetData>
  <sheetProtection/>
  <mergeCells count="3">
    <mergeCell ref="D10:E10"/>
    <mergeCell ref="G10:H10"/>
    <mergeCell ref="A70:H72"/>
  </mergeCells>
  <printOptions/>
  <pageMargins left="0.5905511811023623" right="0.5905511811023623" top="0.984251968503937" bottom="0.5905511811023623" header="0.5118110236220472" footer="0.5118110236220472"/>
  <pageSetup fitToHeight="1" fitToWidth="1" horizontalDpi="600" verticalDpi="600" orientation="portrait" paperSize="9" scale="84" r:id="rId2"/>
  <rowBreaks count="1" manualBreakCount="1">
    <brk id="66" max="7" man="1"/>
  </rowBreaks>
  <drawing r:id="rId1"/>
</worksheet>
</file>

<file path=xl/worksheets/sheet5.xml><?xml version="1.0" encoding="utf-8"?>
<worksheet xmlns="http://schemas.openxmlformats.org/spreadsheetml/2006/main" xmlns:r="http://schemas.openxmlformats.org/officeDocument/2006/relationships">
  <dimension ref="A1:K386"/>
  <sheetViews>
    <sheetView zoomScalePageLayoutView="0" workbookViewId="0" topLeftCell="A1">
      <selection activeCell="A188" sqref="A188"/>
    </sheetView>
  </sheetViews>
  <sheetFormatPr defaultColWidth="9.140625" defaultRowHeight="12.75"/>
  <cols>
    <col min="1" max="1" width="3.8515625" style="58" customWidth="1"/>
    <col min="2" max="2" width="4.140625" style="58" customWidth="1"/>
    <col min="3" max="3" width="2.8515625" style="58" customWidth="1"/>
    <col min="4" max="4" width="6.421875" style="58" customWidth="1"/>
    <col min="5" max="5" width="16.00390625" style="58" customWidth="1"/>
    <col min="6" max="6" width="10.8515625" style="58" customWidth="1"/>
    <col min="7" max="8" width="14.57421875" style="58" customWidth="1"/>
    <col min="9" max="9" width="14.57421875" style="94" customWidth="1"/>
    <col min="10" max="10" width="14.57421875" style="58" customWidth="1"/>
    <col min="11" max="16384" width="9.140625" style="58" customWidth="1"/>
  </cols>
  <sheetData>
    <row r="1" spans="1:10" ht="12.75">
      <c r="A1" s="1"/>
      <c r="B1" s="1"/>
      <c r="C1" s="1"/>
      <c r="D1" s="1"/>
      <c r="E1" s="1"/>
      <c r="F1" s="1"/>
      <c r="G1" s="1"/>
      <c r="H1" s="1"/>
      <c r="I1" s="49"/>
      <c r="J1" s="1"/>
    </row>
    <row r="2" spans="1:10" ht="12.75">
      <c r="A2" s="1"/>
      <c r="B2" s="1"/>
      <c r="C2" s="1"/>
      <c r="D2" s="1"/>
      <c r="E2" s="1"/>
      <c r="F2" s="1"/>
      <c r="G2" s="1"/>
      <c r="H2" s="1"/>
      <c r="I2" s="49"/>
      <c r="J2" s="1"/>
    </row>
    <row r="3" spans="1:10" ht="12.75">
      <c r="A3" s="1"/>
      <c r="B3" s="1"/>
      <c r="C3" s="1"/>
      <c r="D3" s="1"/>
      <c r="E3" s="1"/>
      <c r="F3" s="1"/>
      <c r="G3" s="1"/>
      <c r="H3" s="1"/>
      <c r="I3" s="49"/>
      <c r="J3" s="1"/>
    </row>
    <row r="4" spans="1:10" ht="12.75">
      <c r="A4" s="1"/>
      <c r="B4" s="1"/>
      <c r="C4" s="1"/>
      <c r="D4" s="1"/>
      <c r="E4" s="1"/>
      <c r="F4" s="1"/>
      <c r="G4" s="1"/>
      <c r="H4" s="1"/>
      <c r="I4" s="49"/>
      <c r="J4" s="1"/>
    </row>
    <row r="5" spans="1:10" ht="15.75">
      <c r="A5" s="2" t="s">
        <v>38</v>
      </c>
      <c r="B5" s="2"/>
      <c r="C5" s="2"/>
      <c r="D5" s="1"/>
      <c r="E5" s="1"/>
      <c r="F5" s="3"/>
      <c r="G5" s="1"/>
      <c r="H5" s="1"/>
      <c r="I5" s="49"/>
      <c r="J5" s="1"/>
    </row>
    <row r="6" spans="1:10" ht="12.75">
      <c r="A6" s="1"/>
      <c r="B6" s="1"/>
      <c r="C6" s="1"/>
      <c r="D6" s="1"/>
      <c r="E6" s="1"/>
      <c r="F6" s="1"/>
      <c r="G6" s="1"/>
      <c r="H6" s="1"/>
      <c r="I6" s="49"/>
      <c r="J6" s="1"/>
    </row>
    <row r="7" spans="1:10" ht="12.75">
      <c r="A7" s="3" t="s">
        <v>114</v>
      </c>
      <c r="B7" s="1"/>
      <c r="C7" s="1"/>
      <c r="D7" s="1"/>
      <c r="E7" s="1"/>
      <c r="F7" s="3"/>
      <c r="G7" s="1"/>
      <c r="H7" s="1"/>
      <c r="I7" s="49"/>
      <c r="J7" s="1"/>
    </row>
    <row r="8" spans="1:10" ht="12.75">
      <c r="A8" s="3" t="s">
        <v>293</v>
      </c>
      <c r="B8" s="1"/>
      <c r="C8" s="1"/>
      <c r="D8" s="1"/>
      <c r="E8" s="1"/>
      <c r="F8" s="3"/>
      <c r="G8" s="1"/>
      <c r="H8" s="1"/>
      <c r="I8" s="49"/>
      <c r="J8" s="1"/>
    </row>
    <row r="9" spans="1:10" ht="12.75">
      <c r="A9" s="1"/>
      <c r="B9" s="1"/>
      <c r="C9" s="1"/>
      <c r="D9" s="1"/>
      <c r="E9" s="1"/>
      <c r="F9" s="3"/>
      <c r="G9" s="1"/>
      <c r="H9" s="1"/>
      <c r="I9" s="49"/>
      <c r="J9" s="1"/>
    </row>
    <row r="10" spans="1:10" ht="12.75">
      <c r="A10" s="23" t="s">
        <v>115</v>
      </c>
      <c r="B10" s="23" t="s">
        <v>343</v>
      </c>
      <c r="C10" s="1"/>
      <c r="D10" s="1"/>
      <c r="E10" s="1"/>
      <c r="F10" s="3"/>
      <c r="G10" s="1"/>
      <c r="H10" s="1"/>
      <c r="I10" s="49"/>
      <c r="J10" s="1"/>
    </row>
    <row r="11" spans="1:10" ht="12.75">
      <c r="A11" s="1"/>
      <c r="B11" s="1"/>
      <c r="C11" s="1"/>
      <c r="D11" s="1"/>
      <c r="E11" s="1"/>
      <c r="F11" s="3"/>
      <c r="G11" s="1"/>
      <c r="H11" s="1"/>
      <c r="I11" s="49"/>
      <c r="J11" s="1"/>
    </row>
    <row r="12" spans="1:10" ht="12.75">
      <c r="A12" s="37" t="s">
        <v>116</v>
      </c>
      <c r="B12" s="37" t="s">
        <v>117</v>
      </c>
      <c r="C12" s="37"/>
      <c r="D12" s="37"/>
      <c r="E12" s="37"/>
      <c r="F12" s="37"/>
      <c r="G12" s="12"/>
      <c r="H12" s="170"/>
      <c r="I12" s="121"/>
      <c r="J12" s="170"/>
    </row>
    <row r="13" spans="1:10" ht="12.75">
      <c r="A13" s="37"/>
      <c r="B13" s="202" t="s">
        <v>192</v>
      </c>
      <c r="C13" s="202"/>
      <c r="D13" s="202"/>
      <c r="E13" s="202"/>
      <c r="F13" s="202"/>
      <c r="G13" s="202"/>
      <c r="H13" s="202"/>
      <c r="I13" s="202"/>
      <c r="J13" s="202"/>
    </row>
    <row r="14" spans="1:10" ht="12.75">
      <c r="A14" s="37"/>
      <c r="B14" s="202"/>
      <c r="C14" s="202"/>
      <c r="D14" s="202"/>
      <c r="E14" s="202"/>
      <c r="F14" s="202"/>
      <c r="G14" s="202"/>
      <c r="H14" s="202"/>
      <c r="I14" s="202"/>
      <c r="J14" s="202"/>
    </row>
    <row r="15" spans="1:10" ht="12.75" customHeight="1">
      <c r="A15" s="37"/>
      <c r="B15" s="202"/>
      <c r="C15" s="202"/>
      <c r="D15" s="202"/>
      <c r="E15" s="202"/>
      <c r="F15" s="202"/>
      <c r="G15" s="202"/>
      <c r="H15" s="202"/>
      <c r="I15" s="202"/>
      <c r="J15" s="202"/>
    </row>
    <row r="16" spans="1:10" ht="3.75" customHeight="1">
      <c r="A16" s="37"/>
      <c r="B16" s="202"/>
      <c r="C16" s="202"/>
      <c r="D16" s="202"/>
      <c r="E16" s="202"/>
      <c r="F16" s="202"/>
      <c r="G16" s="202"/>
      <c r="H16" s="202"/>
      <c r="I16" s="202"/>
      <c r="J16" s="202"/>
    </row>
    <row r="17" spans="1:10" ht="12.75" customHeight="1">
      <c r="A17" s="37"/>
      <c r="B17" s="12"/>
      <c r="C17" s="12"/>
      <c r="D17" s="12"/>
      <c r="E17" s="12"/>
      <c r="F17" s="12"/>
      <c r="G17" s="12"/>
      <c r="H17" s="12"/>
      <c r="I17" s="12"/>
      <c r="J17" s="12"/>
    </row>
    <row r="18" spans="1:10" ht="12.75" customHeight="1">
      <c r="A18" s="37"/>
      <c r="B18" s="202" t="s">
        <v>8</v>
      </c>
      <c r="C18" s="202"/>
      <c r="D18" s="202"/>
      <c r="E18" s="202"/>
      <c r="F18" s="202"/>
      <c r="G18" s="202"/>
      <c r="H18" s="202"/>
      <c r="I18" s="202"/>
      <c r="J18" s="202"/>
    </row>
    <row r="19" spans="1:10" ht="12.75">
      <c r="A19" s="12"/>
      <c r="B19" s="202"/>
      <c r="C19" s="202"/>
      <c r="D19" s="202"/>
      <c r="E19" s="202"/>
      <c r="F19" s="202"/>
      <c r="G19" s="202"/>
      <c r="H19" s="202"/>
      <c r="I19" s="202"/>
      <c r="J19" s="202"/>
    </row>
    <row r="20" spans="1:10" ht="12.75" customHeight="1">
      <c r="A20" s="12"/>
      <c r="B20" s="202"/>
      <c r="C20" s="202"/>
      <c r="D20" s="202"/>
      <c r="E20" s="202"/>
      <c r="F20" s="202"/>
      <c r="G20" s="202"/>
      <c r="H20" s="202"/>
      <c r="I20" s="202"/>
      <c r="J20" s="202"/>
    </row>
    <row r="21" spans="1:10" ht="12.75" customHeight="1">
      <c r="A21" s="12"/>
      <c r="B21" s="202"/>
      <c r="C21" s="202"/>
      <c r="D21" s="202"/>
      <c r="E21" s="202"/>
      <c r="F21" s="202"/>
      <c r="G21" s="202"/>
      <c r="H21" s="202"/>
      <c r="I21" s="202"/>
      <c r="J21" s="202"/>
    </row>
    <row r="22" spans="1:10" ht="12.75" customHeight="1">
      <c r="A22" s="12"/>
      <c r="B22" s="12"/>
      <c r="C22" s="12"/>
      <c r="D22" s="12"/>
      <c r="E22" s="12"/>
      <c r="F22" s="12"/>
      <c r="G22" s="12"/>
      <c r="H22" s="12"/>
      <c r="I22" s="12"/>
      <c r="J22" s="12"/>
    </row>
    <row r="23" spans="1:11" ht="12.75" customHeight="1">
      <c r="A23" s="12"/>
      <c r="B23" s="202" t="s">
        <v>9</v>
      </c>
      <c r="C23" s="202"/>
      <c r="D23" s="202"/>
      <c r="E23" s="202"/>
      <c r="F23" s="202"/>
      <c r="G23" s="202"/>
      <c r="H23" s="202"/>
      <c r="I23" s="202"/>
      <c r="J23" s="202"/>
      <c r="K23" s="130"/>
    </row>
    <row r="24" spans="1:10" ht="12.75">
      <c r="A24" s="12"/>
      <c r="B24" s="202"/>
      <c r="C24" s="202"/>
      <c r="D24" s="202"/>
      <c r="E24" s="202"/>
      <c r="F24" s="202"/>
      <c r="G24" s="202"/>
      <c r="H24" s="202"/>
      <c r="I24" s="202"/>
      <c r="J24" s="202"/>
    </row>
    <row r="25" spans="1:10" ht="12.75" customHeight="1">
      <c r="A25" s="12"/>
      <c r="B25" s="171"/>
      <c r="C25" s="75"/>
      <c r="D25" s="75"/>
      <c r="E25" s="171"/>
      <c r="F25" s="171"/>
      <c r="G25" s="171"/>
      <c r="H25" s="171"/>
      <c r="I25" s="171"/>
      <c r="J25" s="172" t="s">
        <v>10</v>
      </c>
    </row>
    <row r="26" spans="1:10" ht="4.5" customHeight="1">
      <c r="A26" s="12"/>
      <c r="B26" s="171"/>
      <c r="C26" s="75"/>
      <c r="D26" s="75"/>
      <c r="E26" s="171"/>
      <c r="F26" s="171"/>
      <c r="G26" s="171"/>
      <c r="H26" s="171"/>
      <c r="I26" s="171"/>
      <c r="J26" s="173"/>
    </row>
    <row r="27" spans="1:10" ht="12.75" customHeight="1">
      <c r="A27" s="12"/>
      <c r="B27" s="171"/>
      <c r="C27" s="174" t="s">
        <v>13</v>
      </c>
      <c r="D27" s="175"/>
      <c r="E27" s="175"/>
      <c r="F27" s="175"/>
      <c r="G27" s="175"/>
      <c r="H27" s="175"/>
      <c r="I27" s="175"/>
      <c r="J27" s="176" t="s">
        <v>11</v>
      </c>
    </row>
    <row r="28" spans="1:10" ht="12.75" customHeight="1">
      <c r="A28" s="12"/>
      <c r="B28" s="171"/>
      <c r="C28" s="174" t="s">
        <v>14</v>
      </c>
      <c r="D28" s="75"/>
      <c r="E28" s="171"/>
      <c r="F28" s="171"/>
      <c r="G28" s="171"/>
      <c r="H28" s="171"/>
      <c r="I28" s="171"/>
      <c r="J28" s="177" t="s">
        <v>12</v>
      </c>
    </row>
    <row r="29" spans="1:10" ht="12.75">
      <c r="A29" s="12"/>
      <c r="B29" s="171"/>
      <c r="C29" s="12" t="s">
        <v>15</v>
      </c>
      <c r="D29" s="12"/>
      <c r="E29" s="12"/>
      <c r="F29" s="12"/>
      <c r="G29" s="12"/>
      <c r="H29" s="12"/>
      <c r="I29" s="12"/>
      <c r="J29" s="177" t="s">
        <v>12</v>
      </c>
    </row>
    <row r="30" spans="1:10" ht="15" customHeight="1">
      <c r="A30" s="12"/>
      <c r="B30" s="171"/>
      <c r="C30" s="174" t="s">
        <v>16</v>
      </c>
      <c r="D30" s="12"/>
      <c r="E30" s="12"/>
      <c r="F30" s="12"/>
      <c r="G30" s="12"/>
      <c r="H30" s="12"/>
      <c r="I30" s="12"/>
      <c r="J30" s="177" t="s">
        <v>12</v>
      </c>
    </row>
    <row r="31" spans="1:10" ht="39.75" customHeight="1">
      <c r="A31" s="12"/>
      <c r="B31" s="171"/>
      <c r="C31" s="213" t="s">
        <v>286</v>
      </c>
      <c r="D31" s="213"/>
      <c r="E31" s="213"/>
      <c r="F31" s="213"/>
      <c r="G31" s="213"/>
      <c r="H31" s="213"/>
      <c r="I31" s="213"/>
      <c r="J31" s="178" t="s">
        <v>12</v>
      </c>
    </row>
    <row r="32" spans="1:10" ht="12.75" customHeight="1">
      <c r="A32" s="12"/>
      <c r="B32" s="171"/>
      <c r="C32" s="12" t="s">
        <v>17</v>
      </c>
      <c r="D32" s="12"/>
      <c r="E32" s="12"/>
      <c r="F32" s="12"/>
      <c r="G32" s="12"/>
      <c r="H32" s="12"/>
      <c r="I32" s="12"/>
      <c r="J32" s="177" t="s">
        <v>12</v>
      </c>
    </row>
    <row r="33" spans="1:10" ht="30" customHeight="1">
      <c r="A33" s="12"/>
      <c r="B33" s="171"/>
      <c r="C33" s="213" t="s">
        <v>36</v>
      </c>
      <c r="D33" s="213"/>
      <c r="E33" s="213"/>
      <c r="F33" s="213"/>
      <c r="G33" s="213"/>
      <c r="H33" s="213"/>
      <c r="I33" s="213"/>
      <c r="J33" s="178" t="s">
        <v>37</v>
      </c>
    </row>
    <row r="34" spans="1:10" ht="30.75" customHeight="1">
      <c r="A34" s="12"/>
      <c r="B34" s="171"/>
      <c r="C34" s="213" t="s">
        <v>18</v>
      </c>
      <c r="D34" s="213"/>
      <c r="E34" s="213"/>
      <c r="F34" s="213"/>
      <c r="G34" s="213"/>
      <c r="H34" s="213"/>
      <c r="I34" s="213"/>
      <c r="J34" s="178" t="s">
        <v>12</v>
      </c>
    </row>
    <row r="35" spans="1:10" ht="12.75" customHeight="1">
      <c r="A35" s="12"/>
      <c r="B35" s="171"/>
      <c r="C35" s="12" t="s">
        <v>28</v>
      </c>
      <c r="D35" s="12"/>
      <c r="E35" s="12"/>
      <c r="F35" s="12"/>
      <c r="G35" s="12"/>
      <c r="H35" s="12"/>
      <c r="I35" s="12"/>
      <c r="J35" s="178" t="s">
        <v>12</v>
      </c>
    </row>
    <row r="36" spans="1:10" ht="12.75" customHeight="1">
      <c r="A36" s="12"/>
      <c r="B36" s="171"/>
      <c r="C36" s="12" t="s">
        <v>29</v>
      </c>
      <c r="D36" s="12"/>
      <c r="E36" s="12"/>
      <c r="F36" s="12"/>
      <c r="G36" s="12"/>
      <c r="H36" s="12"/>
      <c r="I36" s="12"/>
      <c r="J36" s="178" t="s">
        <v>12</v>
      </c>
    </row>
    <row r="37" spans="1:10" ht="12.75" customHeight="1">
      <c r="A37" s="12"/>
      <c r="B37" s="171"/>
      <c r="C37" s="12" t="s">
        <v>30</v>
      </c>
      <c r="D37" s="12"/>
      <c r="E37" s="12"/>
      <c r="F37" s="12"/>
      <c r="G37" s="12"/>
      <c r="H37" s="12"/>
      <c r="I37" s="12"/>
      <c r="J37" s="178" t="s">
        <v>12</v>
      </c>
    </row>
    <row r="38" spans="1:10" ht="12.75" customHeight="1">
      <c r="A38" s="12"/>
      <c r="B38" s="171"/>
      <c r="C38" s="12" t="s">
        <v>31</v>
      </c>
      <c r="D38" s="12"/>
      <c r="E38" s="12"/>
      <c r="F38" s="12"/>
      <c r="G38" s="12"/>
      <c r="H38" s="12"/>
      <c r="I38" s="12"/>
      <c r="J38" s="178" t="s">
        <v>12</v>
      </c>
    </row>
    <row r="39" spans="1:10" ht="28.5" customHeight="1">
      <c r="A39" s="12"/>
      <c r="B39" s="171"/>
      <c r="C39" s="212" t="s">
        <v>32</v>
      </c>
      <c r="D39" s="212"/>
      <c r="E39" s="212"/>
      <c r="F39" s="212"/>
      <c r="G39" s="212"/>
      <c r="H39" s="212"/>
      <c r="I39" s="212"/>
      <c r="J39" s="178" t="s">
        <v>12</v>
      </c>
    </row>
    <row r="40" spans="1:10" ht="6" customHeight="1">
      <c r="A40" s="12"/>
      <c r="B40" s="171"/>
      <c r="C40" s="171"/>
      <c r="D40" s="171"/>
      <c r="E40" s="171"/>
      <c r="F40" s="171"/>
      <c r="G40" s="171"/>
      <c r="H40" s="171"/>
      <c r="I40" s="171"/>
      <c r="J40" s="178"/>
    </row>
    <row r="41" spans="1:10" ht="28.5" customHeight="1">
      <c r="A41" s="12"/>
      <c r="B41" s="214" t="s">
        <v>341</v>
      </c>
      <c r="C41" s="214"/>
      <c r="D41" s="214"/>
      <c r="E41" s="214"/>
      <c r="F41" s="214"/>
      <c r="G41" s="214"/>
      <c r="H41" s="214"/>
      <c r="I41" s="214"/>
      <c r="J41" s="214"/>
    </row>
    <row r="42" spans="1:10" ht="81.75" customHeight="1">
      <c r="A42" s="12"/>
      <c r="B42" s="214" t="s">
        <v>342</v>
      </c>
      <c r="C42" s="214"/>
      <c r="D42" s="214"/>
      <c r="E42" s="214"/>
      <c r="F42" s="214"/>
      <c r="G42" s="214"/>
      <c r="H42" s="214"/>
      <c r="I42" s="214"/>
      <c r="J42" s="214"/>
    </row>
    <row r="43" spans="1:10" ht="12.75" customHeight="1">
      <c r="A43" s="37"/>
      <c r="B43" s="12"/>
      <c r="C43" s="12"/>
      <c r="D43" s="12"/>
      <c r="E43" s="12"/>
      <c r="F43" s="12"/>
      <c r="G43" s="12"/>
      <c r="H43" s="12"/>
      <c r="I43" s="12"/>
      <c r="J43" s="12"/>
    </row>
    <row r="44" spans="1:10" ht="12.75" customHeight="1">
      <c r="A44" s="23" t="s">
        <v>115</v>
      </c>
      <c r="B44" s="37" t="s">
        <v>118</v>
      </c>
      <c r="C44" s="12"/>
      <c r="D44" s="12"/>
      <c r="E44" s="12"/>
      <c r="F44" s="12"/>
      <c r="G44" s="12"/>
      <c r="H44" s="12"/>
      <c r="I44" s="12"/>
      <c r="J44" s="12"/>
    </row>
    <row r="45" spans="1:10" ht="12.75" customHeight="1">
      <c r="A45" s="37"/>
      <c r="B45" s="37"/>
      <c r="C45" s="12"/>
      <c r="D45" s="12"/>
      <c r="E45" s="12"/>
      <c r="F45" s="12"/>
      <c r="G45" s="12"/>
      <c r="H45" s="12"/>
      <c r="I45" s="12"/>
      <c r="J45" s="12"/>
    </row>
    <row r="46" spans="1:10" ht="12.75" customHeight="1">
      <c r="A46" s="37" t="s">
        <v>116</v>
      </c>
      <c r="B46" s="37" t="s">
        <v>265</v>
      </c>
      <c r="C46" s="12"/>
      <c r="D46" s="12"/>
      <c r="E46" s="12"/>
      <c r="F46" s="12"/>
      <c r="G46" s="12"/>
      <c r="H46" s="12"/>
      <c r="I46" s="12"/>
      <c r="J46" s="12"/>
    </row>
    <row r="47" spans="1:10" ht="27" customHeight="1">
      <c r="A47" s="37"/>
      <c r="B47" s="214" t="s">
        <v>344</v>
      </c>
      <c r="C47" s="214"/>
      <c r="D47" s="214"/>
      <c r="E47" s="214"/>
      <c r="F47" s="214"/>
      <c r="G47" s="214"/>
      <c r="H47" s="214"/>
      <c r="I47" s="214"/>
      <c r="J47" s="214"/>
    </row>
    <row r="48" spans="1:10" ht="3.75" customHeight="1">
      <c r="A48" s="37"/>
      <c r="B48" s="175"/>
      <c r="C48" s="175"/>
      <c r="D48" s="175"/>
      <c r="E48" s="175"/>
      <c r="F48" s="175"/>
      <c r="G48" s="175"/>
      <c r="H48" s="175"/>
      <c r="I48" s="175"/>
      <c r="J48" s="175"/>
    </row>
    <row r="49" spans="1:10" ht="12.75" customHeight="1">
      <c r="A49" s="37"/>
      <c r="B49" s="171" t="s">
        <v>244</v>
      </c>
      <c r="C49" s="212" t="s">
        <v>287</v>
      </c>
      <c r="D49" s="212"/>
      <c r="E49" s="212"/>
      <c r="F49" s="212"/>
      <c r="G49" s="212"/>
      <c r="H49" s="212"/>
      <c r="I49" s="212"/>
      <c r="J49" s="212"/>
    </row>
    <row r="50" spans="1:10" ht="3.75" customHeight="1">
      <c r="A50" s="37"/>
      <c r="B50" s="37"/>
      <c r="C50" s="12"/>
      <c r="D50" s="12"/>
      <c r="E50" s="12"/>
      <c r="F50" s="12"/>
      <c r="G50" s="12"/>
      <c r="H50" s="12"/>
      <c r="I50" s="12"/>
      <c r="J50" s="12"/>
    </row>
    <row r="51" spans="1:10" ht="12.75" customHeight="1">
      <c r="A51" s="37"/>
      <c r="B51" s="37"/>
      <c r="C51" s="210" t="s">
        <v>19</v>
      </c>
      <c r="D51" s="210"/>
      <c r="E51" s="210"/>
      <c r="F51" s="210"/>
      <c r="G51" s="210"/>
      <c r="H51" s="210"/>
      <c r="I51" s="210"/>
      <c r="J51" s="210"/>
    </row>
    <row r="52" spans="1:10" ht="12.75" customHeight="1">
      <c r="A52" s="37"/>
      <c r="B52" s="37"/>
      <c r="C52" s="210" t="s">
        <v>20</v>
      </c>
      <c r="D52" s="210"/>
      <c r="E52" s="210"/>
      <c r="F52" s="210"/>
      <c r="G52" s="210"/>
      <c r="H52" s="210"/>
      <c r="I52" s="210"/>
      <c r="J52" s="210"/>
    </row>
    <row r="53" spans="1:10" ht="12.75" customHeight="1">
      <c r="A53" s="37"/>
      <c r="B53" s="37"/>
      <c r="C53" s="210" t="s">
        <v>269</v>
      </c>
      <c r="D53" s="210"/>
      <c r="E53" s="210"/>
      <c r="F53" s="210"/>
      <c r="G53" s="210"/>
      <c r="H53" s="210"/>
      <c r="I53" s="210"/>
      <c r="J53" s="210"/>
    </row>
    <row r="54" spans="1:10" ht="12.75" customHeight="1">
      <c r="A54" s="37"/>
      <c r="B54" s="37"/>
      <c r="C54" s="211" t="s">
        <v>21</v>
      </c>
      <c r="D54" s="211"/>
      <c r="E54" s="211"/>
      <c r="F54" s="211"/>
      <c r="G54" s="211"/>
      <c r="H54" s="211"/>
      <c r="I54" s="211"/>
      <c r="J54" s="174"/>
    </row>
    <row r="55" spans="1:10" ht="12.75" customHeight="1">
      <c r="A55" s="37"/>
      <c r="B55" s="37"/>
      <c r="C55" s="211" t="s">
        <v>22</v>
      </c>
      <c r="D55" s="211"/>
      <c r="E55" s="211"/>
      <c r="F55" s="211"/>
      <c r="G55" s="211"/>
      <c r="H55" s="211"/>
      <c r="I55" s="211"/>
      <c r="J55" s="174"/>
    </row>
    <row r="56" spans="1:10" ht="12.75" customHeight="1">
      <c r="A56" s="37"/>
      <c r="B56" s="37"/>
      <c r="C56" s="211" t="s">
        <v>23</v>
      </c>
      <c r="D56" s="211"/>
      <c r="E56" s="211"/>
      <c r="F56" s="211"/>
      <c r="G56" s="211"/>
      <c r="H56" s="211"/>
      <c r="I56" s="211"/>
      <c r="J56" s="174"/>
    </row>
    <row r="57" spans="1:10" ht="12.75" customHeight="1">
      <c r="A57" s="37"/>
      <c r="B57" s="37"/>
      <c r="C57" s="211" t="s">
        <v>33</v>
      </c>
      <c r="D57" s="211"/>
      <c r="E57" s="211"/>
      <c r="F57" s="211"/>
      <c r="G57" s="211"/>
      <c r="H57" s="211"/>
      <c r="I57" s="211"/>
      <c r="J57" s="174"/>
    </row>
    <row r="58" spans="1:10" ht="12.75" customHeight="1">
      <c r="A58" s="12"/>
      <c r="B58" s="37"/>
      <c r="C58" s="212" t="s">
        <v>24</v>
      </c>
      <c r="D58" s="212"/>
      <c r="E58" s="212"/>
      <c r="F58" s="212"/>
      <c r="G58" s="212"/>
      <c r="H58" s="212"/>
      <c r="I58" s="212"/>
      <c r="J58" s="212"/>
    </row>
    <row r="59" spans="1:10" ht="12.75" customHeight="1">
      <c r="A59" s="37"/>
      <c r="B59" s="37"/>
      <c r="C59" s="212" t="s">
        <v>25</v>
      </c>
      <c r="D59" s="212"/>
      <c r="E59" s="212"/>
      <c r="F59" s="212"/>
      <c r="G59" s="212"/>
      <c r="H59" s="212"/>
      <c r="I59" s="212"/>
      <c r="J59" s="212"/>
    </row>
    <row r="60" spans="1:10" ht="12.75" customHeight="1">
      <c r="A60" s="37"/>
      <c r="B60" s="37"/>
      <c r="C60" s="212" t="s">
        <v>26</v>
      </c>
      <c r="D60" s="212"/>
      <c r="E60" s="212"/>
      <c r="F60" s="212"/>
      <c r="G60" s="212"/>
      <c r="H60" s="212"/>
      <c r="I60" s="212"/>
      <c r="J60" s="212"/>
    </row>
    <row r="61" spans="1:10" ht="12.75" customHeight="1">
      <c r="A61" s="37"/>
      <c r="B61" s="37"/>
      <c r="C61" s="212" t="s">
        <v>27</v>
      </c>
      <c r="D61" s="212"/>
      <c r="E61" s="212"/>
      <c r="F61" s="212"/>
      <c r="G61" s="212"/>
      <c r="H61" s="212"/>
      <c r="I61" s="212"/>
      <c r="J61" s="212"/>
    </row>
    <row r="62" spans="1:10" ht="12.75" customHeight="1">
      <c r="A62" s="37"/>
      <c r="B62" s="37"/>
      <c r="C62" s="12"/>
      <c r="D62" s="12"/>
      <c r="E62" s="12"/>
      <c r="F62" s="12"/>
      <c r="G62" s="12"/>
      <c r="H62" s="12"/>
      <c r="I62" s="12"/>
      <c r="J62" s="12"/>
    </row>
    <row r="63" spans="1:10" ht="12.75" customHeight="1">
      <c r="A63" s="37"/>
      <c r="B63" s="171" t="s">
        <v>246</v>
      </c>
      <c r="C63" s="212" t="s">
        <v>288</v>
      </c>
      <c r="D63" s="212"/>
      <c r="E63" s="212"/>
      <c r="F63" s="212"/>
      <c r="G63" s="212"/>
      <c r="H63" s="212"/>
      <c r="I63" s="212"/>
      <c r="J63" s="212"/>
    </row>
    <row r="64" spans="1:10" ht="3.75" customHeight="1">
      <c r="A64" s="37"/>
      <c r="B64" s="171"/>
      <c r="C64" s="171"/>
      <c r="D64" s="171"/>
      <c r="E64" s="171"/>
      <c r="F64" s="171"/>
      <c r="G64" s="171"/>
      <c r="H64" s="171"/>
      <c r="I64" s="171"/>
      <c r="J64" s="171"/>
    </row>
    <row r="65" spans="1:10" ht="12.75" customHeight="1">
      <c r="A65" s="37"/>
      <c r="B65" s="37"/>
      <c r="C65" s="12" t="s">
        <v>34</v>
      </c>
      <c r="D65" s="12"/>
      <c r="E65" s="12"/>
      <c r="F65" s="12"/>
      <c r="G65" s="12"/>
      <c r="H65" s="12"/>
      <c r="I65" s="12"/>
      <c r="J65" s="12"/>
    </row>
    <row r="66" spans="1:10" ht="12.75" customHeight="1">
      <c r="A66" s="37"/>
      <c r="B66" s="37"/>
      <c r="C66" s="12" t="s">
        <v>330</v>
      </c>
      <c r="D66" s="12"/>
      <c r="E66" s="12"/>
      <c r="F66" s="12"/>
      <c r="G66" s="12"/>
      <c r="H66" s="12"/>
      <c r="I66" s="12"/>
      <c r="J66" s="12"/>
    </row>
    <row r="67" spans="1:10" ht="12.75" customHeight="1">
      <c r="A67" s="37"/>
      <c r="B67" s="37"/>
      <c r="C67" s="12" t="s">
        <v>324</v>
      </c>
      <c r="D67" s="12"/>
      <c r="E67" s="12"/>
      <c r="F67" s="12"/>
      <c r="G67" s="12"/>
      <c r="H67" s="12"/>
      <c r="I67" s="12"/>
      <c r="J67" s="12"/>
    </row>
    <row r="68" spans="1:10" ht="12.75" customHeight="1">
      <c r="A68" s="37"/>
      <c r="B68" s="37"/>
      <c r="C68" s="12" t="s">
        <v>35</v>
      </c>
      <c r="D68" s="12"/>
      <c r="E68" s="12"/>
      <c r="F68" s="12"/>
      <c r="G68" s="12"/>
      <c r="H68" s="12"/>
      <c r="I68" s="12"/>
      <c r="J68" s="12"/>
    </row>
    <row r="69" spans="1:10" ht="12.75" customHeight="1">
      <c r="A69" s="37"/>
      <c r="B69" s="37"/>
      <c r="C69" s="212" t="s">
        <v>332</v>
      </c>
      <c r="D69" s="212"/>
      <c r="E69" s="212"/>
      <c r="F69" s="212"/>
      <c r="G69" s="212"/>
      <c r="H69" s="212"/>
      <c r="I69" s="212"/>
      <c r="J69" s="212"/>
    </row>
    <row r="70" spans="1:10" ht="12.75" customHeight="1">
      <c r="A70" s="37"/>
      <c r="B70" s="37"/>
      <c r="C70" s="212" t="s">
        <v>323</v>
      </c>
      <c r="D70" s="212"/>
      <c r="E70" s="212"/>
      <c r="F70" s="212"/>
      <c r="G70" s="212"/>
      <c r="H70" s="212"/>
      <c r="I70" s="212"/>
      <c r="J70" s="212"/>
    </row>
    <row r="71" spans="1:10" ht="12.75" customHeight="1">
      <c r="A71" s="24"/>
      <c r="B71" s="24"/>
      <c r="C71" s="24"/>
      <c r="D71" s="24"/>
      <c r="E71" s="24"/>
      <c r="F71" s="24"/>
      <c r="G71" s="24"/>
      <c r="H71" s="24"/>
      <c r="I71" s="24"/>
      <c r="J71" s="24"/>
    </row>
    <row r="72" spans="1:10" ht="12.75" customHeight="1">
      <c r="A72" s="23" t="s">
        <v>119</v>
      </c>
      <c r="B72" s="23" t="s">
        <v>120</v>
      </c>
      <c r="C72" s="23"/>
      <c r="D72" s="23"/>
      <c r="E72" s="23"/>
      <c r="F72" s="24"/>
      <c r="G72" s="24"/>
      <c r="H72" s="18"/>
      <c r="I72" s="52"/>
      <c r="J72" s="19"/>
    </row>
    <row r="73" spans="1:10" ht="12.75" customHeight="1">
      <c r="A73" s="24"/>
      <c r="B73" s="201" t="s">
        <v>283</v>
      </c>
      <c r="C73" s="201"/>
      <c r="D73" s="201"/>
      <c r="E73" s="201"/>
      <c r="F73" s="201"/>
      <c r="G73" s="201"/>
      <c r="H73" s="201"/>
      <c r="I73" s="201"/>
      <c r="J73" s="201"/>
    </row>
    <row r="74" spans="1:10" ht="12.75" customHeight="1">
      <c r="A74" s="24"/>
      <c r="B74" s="201"/>
      <c r="C74" s="201"/>
      <c r="D74" s="201"/>
      <c r="E74" s="201"/>
      <c r="F74" s="201"/>
      <c r="G74" s="201"/>
      <c r="H74" s="201"/>
      <c r="I74" s="201"/>
      <c r="J74" s="201"/>
    </row>
    <row r="75" spans="1:10" ht="12.75" customHeight="1">
      <c r="A75" s="23"/>
      <c r="B75" s="24"/>
      <c r="C75" s="24"/>
      <c r="D75" s="24"/>
      <c r="E75" s="24"/>
      <c r="F75" s="24"/>
      <c r="G75" s="24"/>
      <c r="H75" s="18"/>
      <c r="I75" s="52"/>
      <c r="J75" s="18"/>
    </row>
    <row r="76" spans="1:10" ht="12.75" customHeight="1">
      <c r="A76" s="23" t="s">
        <v>121</v>
      </c>
      <c r="B76" s="23" t="s">
        <v>122</v>
      </c>
      <c r="C76" s="23"/>
      <c r="D76" s="23"/>
      <c r="E76" s="23"/>
      <c r="F76" s="24"/>
      <c r="G76" s="24"/>
      <c r="H76" s="18"/>
      <c r="I76" s="52"/>
      <c r="J76" s="19"/>
    </row>
    <row r="77" spans="1:10" ht="12.75" customHeight="1">
      <c r="A77" s="24"/>
      <c r="B77" s="187" t="s">
        <v>204</v>
      </c>
      <c r="C77" s="187"/>
      <c r="D77" s="187"/>
      <c r="E77" s="187"/>
      <c r="F77" s="187"/>
      <c r="G77" s="187"/>
      <c r="H77" s="187"/>
      <c r="I77" s="187"/>
      <c r="J77" s="187"/>
    </row>
    <row r="78" spans="1:10" ht="6.75" customHeight="1">
      <c r="A78" s="24"/>
      <c r="B78" s="187"/>
      <c r="C78" s="187"/>
      <c r="D78" s="187"/>
      <c r="E78" s="187"/>
      <c r="F78" s="187"/>
      <c r="G78" s="187"/>
      <c r="H78" s="187"/>
      <c r="I78" s="187"/>
      <c r="J78" s="187"/>
    </row>
    <row r="79" spans="1:10" ht="12.75" customHeight="1">
      <c r="A79" s="24"/>
      <c r="B79" s="30"/>
      <c r="C79" s="30"/>
      <c r="D79" s="30"/>
      <c r="E79" s="30"/>
      <c r="F79" s="30"/>
      <c r="G79" s="30"/>
      <c r="H79" s="30"/>
      <c r="I79" s="51"/>
      <c r="J79" s="30"/>
    </row>
    <row r="80" spans="1:10" ht="12.75" customHeight="1">
      <c r="A80" s="23" t="s">
        <v>123</v>
      </c>
      <c r="B80" s="23" t="s">
        <v>124</v>
      </c>
      <c r="C80" s="23"/>
      <c r="D80" s="23"/>
      <c r="E80" s="23"/>
      <c r="F80" s="24"/>
      <c r="G80" s="24"/>
      <c r="H80" s="18"/>
      <c r="I80" s="52"/>
      <c r="J80" s="19"/>
    </row>
    <row r="81" spans="1:10" ht="12.75" customHeight="1">
      <c r="A81" s="24"/>
      <c r="B81" s="187" t="s">
        <v>125</v>
      </c>
      <c r="C81" s="187"/>
      <c r="D81" s="187"/>
      <c r="E81" s="187"/>
      <c r="F81" s="187"/>
      <c r="G81" s="187"/>
      <c r="H81" s="187"/>
      <c r="I81" s="187"/>
      <c r="J81" s="187"/>
    </row>
    <row r="82" spans="1:10" ht="12.75" customHeight="1">
      <c r="A82" s="24"/>
      <c r="B82" s="187"/>
      <c r="C82" s="187"/>
      <c r="D82" s="187"/>
      <c r="E82" s="187"/>
      <c r="F82" s="187"/>
      <c r="G82" s="187"/>
      <c r="H82" s="187"/>
      <c r="I82" s="187"/>
      <c r="J82" s="187"/>
    </row>
    <row r="83" spans="1:10" ht="12.75" customHeight="1">
      <c r="A83" s="24"/>
      <c r="B83" s="30"/>
      <c r="C83" s="30"/>
      <c r="D83" s="30"/>
      <c r="E83" s="30"/>
      <c r="F83" s="30"/>
      <c r="G83" s="30"/>
      <c r="H83" s="30"/>
      <c r="I83" s="51"/>
      <c r="J83" s="30"/>
    </row>
    <row r="84" spans="1:10" ht="12.75" customHeight="1">
      <c r="A84" s="23" t="s">
        <v>126</v>
      </c>
      <c r="B84" s="23" t="s">
        <v>127</v>
      </c>
      <c r="C84" s="23"/>
      <c r="D84" s="23"/>
      <c r="E84" s="23"/>
      <c r="F84" s="24"/>
      <c r="G84" s="24"/>
      <c r="H84" s="18"/>
      <c r="I84" s="52"/>
      <c r="J84" s="19"/>
    </row>
    <row r="85" spans="1:10" ht="30" customHeight="1">
      <c r="A85" s="24"/>
      <c r="B85" s="187" t="s">
        <v>221</v>
      </c>
      <c r="C85" s="187"/>
      <c r="D85" s="187"/>
      <c r="E85" s="187"/>
      <c r="F85" s="187"/>
      <c r="G85" s="187"/>
      <c r="H85" s="187"/>
      <c r="I85" s="187"/>
      <c r="J85" s="187"/>
    </row>
    <row r="86" spans="1:10" ht="12.75" customHeight="1">
      <c r="A86" s="23"/>
      <c r="B86" s="24"/>
      <c r="C86" s="24"/>
      <c r="D86" s="24"/>
      <c r="E86" s="24"/>
      <c r="F86" s="24"/>
      <c r="G86" s="24"/>
      <c r="H86" s="24"/>
      <c r="I86" s="24"/>
      <c r="J86" s="24"/>
    </row>
    <row r="87" spans="1:10" ht="12.75" customHeight="1">
      <c r="A87" s="23" t="s">
        <v>128</v>
      </c>
      <c r="B87" s="23" t="s">
        <v>129</v>
      </c>
      <c r="C87" s="23"/>
      <c r="D87" s="23"/>
      <c r="E87" s="23"/>
      <c r="F87" s="24"/>
      <c r="G87" s="24"/>
      <c r="H87" s="19"/>
      <c r="I87" s="52"/>
      <c r="J87" s="19"/>
    </row>
    <row r="88" spans="1:10" ht="9" customHeight="1">
      <c r="A88" s="24"/>
      <c r="B88" s="187" t="s">
        <v>303</v>
      </c>
      <c r="C88" s="187"/>
      <c r="D88" s="187"/>
      <c r="E88" s="187"/>
      <c r="F88" s="187"/>
      <c r="G88" s="187"/>
      <c r="H88" s="187"/>
      <c r="I88" s="187"/>
      <c r="J88" s="187"/>
    </row>
    <row r="89" spans="1:10" ht="9" customHeight="1">
      <c r="A89" s="24"/>
      <c r="B89" s="187"/>
      <c r="C89" s="187"/>
      <c r="D89" s="187"/>
      <c r="E89" s="187"/>
      <c r="F89" s="187"/>
      <c r="G89" s="187"/>
      <c r="H89" s="187"/>
      <c r="I89" s="187"/>
      <c r="J89" s="187"/>
    </row>
    <row r="90" spans="1:10" ht="9" customHeight="1">
      <c r="A90" s="24"/>
      <c r="B90" s="187"/>
      <c r="C90" s="187"/>
      <c r="D90" s="187"/>
      <c r="E90" s="187"/>
      <c r="F90" s="187"/>
      <c r="G90" s="187"/>
      <c r="H90" s="187"/>
      <c r="I90" s="187"/>
      <c r="J90" s="187"/>
    </row>
    <row r="91" spans="1:10" ht="12.75" customHeight="1">
      <c r="A91" s="24"/>
      <c r="B91" s="30"/>
      <c r="C91" s="30"/>
      <c r="D91" s="30"/>
      <c r="E91" s="30"/>
      <c r="F91" s="30"/>
      <c r="G91" s="30"/>
      <c r="H91" s="30"/>
      <c r="I91" s="30"/>
      <c r="J91" s="30"/>
    </row>
    <row r="92" spans="1:10" ht="27" customHeight="1">
      <c r="A92" s="24"/>
      <c r="B92" s="201" t="s">
        <v>247</v>
      </c>
      <c r="C92" s="201"/>
      <c r="D92" s="201"/>
      <c r="E92" s="201"/>
      <c r="F92" s="201"/>
      <c r="G92" s="201"/>
      <c r="H92" s="201"/>
      <c r="I92" s="201"/>
      <c r="J92" s="201"/>
    </row>
    <row r="93" spans="1:10" ht="12.75" customHeight="1">
      <c r="A93" s="24"/>
      <c r="B93" s="130"/>
      <c r="C93" s="130"/>
      <c r="D93" s="130"/>
      <c r="E93" s="130"/>
      <c r="F93" s="130"/>
      <c r="G93" s="130"/>
      <c r="H93" s="130"/>
      <c r="I93" s="130"/>
      <c r="J93" s="130"/>
    </row>
    <row r="94" spans="1:10" ht="12.75" customHeight="1">
      <c r="A94" s="23" t="s">
        <v>115</v>
      </c>
      <c r="B94" s="23" t="s">
        <v>118</v>
      </c>
      <c r="C94" s="130"/>
      <c r="D94" s="130"/>
      <c r="E94" s="130"/>
      <c r="F94" s="130"/>
      <c r="G94" s="130"/>
      <c r="H94" s="130"/>
      <c r="I94" s="130"/>
      <c r="J94" s="130"/>
    </row>
    <row r="95" spans="1:10" ht="12.75" customHeight="1">
      <c r="A95" s="24"/>
      <c r="B95" s="30"/>
      <c r="C95" s="30"/>
      <c r="D95" s="30"/>
      <c r="E95" s="30"/>
      <c r="F95" s="30"/>
      <c r="G95" s="30"/>
      <c r="H95" s="30"/>
      <c r="I95" s="30"/>
      <c r="J95" s="30"/>
    </row>
    <row r="96" spans="1:10" ht="12.75" customHeight="1">
      <c r="A96" s="23" t="s">
        <v>130</v>
      </c>
      <c r="B96" s="23" t="s">
        <v>131</v>
      </c>
      <c r="C96" s="23"/>
      <c r="D96" s="23"/>
      <c r="E96" s="23"/>
      <c r="F96" s="24"/>
      <c r="G96" s="24"/>
      <c r="H96" s="18"/>
      <c r="I96" s="52"/>
      <c r="J96" s="18"/>
    </row>
    <row r="97" spans="1:10" ht="12.75" customHeight="1">
      <c r="A97" s="23"/>
      <c r="B97" s="215" t="s">
        <v>304</v>
      </c>
      <c r="C97" s="215"/>
      <c r="D97" s="215"/>
      <c r="E97" s="215"/>
      <c r="F97" s="215"/>
      <c r="G97" s="215"/>
      <c r="H97" s="215"/>
      <c r="I97" s="215"/>
      <c r="J97" s="215"/>
    </row>
    <row r="98" spans="1:10" ht="12.75" customHeight="1">
      <c r="A98" s="24"/>
      <c r="B98" s="24"/>
      <c r="C98" s="24"/>
      <c r="D98" s="24"/>
      <c r="E98" s="24"/>
      <c r="F98" s="32"/>
      <c r="G98" s="24"/>
      <c r="H98" s="18"/>
      <c r="I98" s="52"/>
      <c r="J98" s="19"/>
    </row>
    <row r="99" spans="1:10" ht="12.75" customHeight="1">
      <c r="A99" s="23" t="s">
        <v>132</v>
      </c>
      <c r="B99" s="23" t="s">
        <v>133</v>
      </c>
      <c r="C99" s="23"/>
      <c r="D99" s="24"/>
      <c r="E99" s="24"/>
      <c r="F99" s="24"/>
      <c r="G99" s="24"/>
      <c r="H99" s="24"/>
      <c r="I99" s="50"/>
      <c r="J99" s="24"/>
    </row>
    <row r="100" spans="1:10" ht="12.75">
      <c r="A100" s="23"/>
      <c r="B100" s="23"/>
      <c r="C100" s="23"/>
      <c r="D100" s="24"/>
      <c r="E100" s="24"/>
      <c r="F100" s="24"/>
      <c r="G100" s="24"/>
      <c r="H100" s="24"/>
      <c r="I100" s="50"/>
      <c r="J100" s="24"/>
    </row>
    <row r="101" spans="1:10" ht="12.75" customHeight="1">
      <c r="A101" s="24"/>
      <c r="B101" s="209" t="s">
        <v>320</v>
      </c>
      <c r="C101" s="209"/>
      <c r="D101" s="209"/>
      <c r="E101" s="209"/>
      <c r="F101" s="209"/>
      <c r="G101" s="209"/>
      <c r="H101" s="209"/>
      <c r="I101" s="21"/>
      <c r="J101" s="21"/>
    </row>
    <row r="102" spans="1:10" ht="12.75" customHeight="1">
      <c r="A102" s="24"/>
      <c r="B102" s="159"/>
      <c r="C102" s="159"/>
      <c r="D102" s="159"/>
      <c r="E102" s="159"/>
      <c r="F102" s="159"/>
      <c r="G102" s="159"/>
      <c r="H102" s="159"/>
      <c r="I102" s="21"/>
      <c r="J102" s="21"/>
    </row>
    <row r="103" spans="1:10" ht="30" customHeight="1">
      <c r="A103" s="24"/>
      <c r="B103" s="24"/>
      <c r="C103" s="24"/>
      <c r="D103" s="24"/>
      <c r="E103" s="24"/>
      <c r="F103" s="24"/>
      <c r="G103" s="190" t="s">
        <v>207</v>
      </c>
      <c r="H103" s="191" t="s">
        <v>209</v>
      </c>
      <c r="I103" s="190" t="s">
        <v>208</v>
      </c>
      <c r="J103" s="190" t="s">
        <v>210</v>
      </c>
    </row>
    <row r="104" spans="1:10" ht="12.75" customHeight="1">
      <c r="A104" s="24"/>
      <c r="B104" s="24"/>
      <c r="C104" s="24"/>
      <c r="D104" s="24"/>
      <c r="E104" s="24"/>
      <c r="F104" s="24"/>
      <c r="G104" s="21" t="s">
        <v>51</v>
      </c>
      <c r="H104" s="21" t="s">
        <v>51</v>
      </c>
      <c r="I104" s="21" t="s">
        <v>51</v>
      </c>
      <c r="J104" s="21" t="s">
        <v>51</v>
      </c>
    </row>
    <row r="105" spans="1:10" ht="12.75" customHeight="1">
      <c r="A105" s="24"/>
      <c r="B105" s="33" t="s">
        <v>52</v>
      </c>
      <c r="C105" s="33"/>
      <c r="D105" s="1"/>
      <c r="E105" s="1"/>
      <c r="F105" s="24"/>
      <c r="G105" s="24"/>
      <c r="I105" s="89"/>
      <c r="J105" s="89"/>
    </row>
    <row r="106" spans="1:10" ht="12.75" customHeight="1">
      <c r="A106" s="24"/>
      <c r="B106" s="1" t="s">
        <v>206</v>
      </c>
      <c r="C106" s="1"/>
      <c r="D106" s="1"/>
      <c r="E106" s="1"/>
      <c r="F106" s="24"/>
      <c r="G106" s="18">
        <v>27259</v>
      </c>
      <c r="H106" s="18">
        <v>0</v>
      </c>
      <c r="I106" s="18">
        <v>0</v>
      </c>
      <c r="J106" s="70">
        <f>SUM(G106:I106)</f>
        <v>27259</v>
      </c>
    </row>
    <row r="107" spans="1:10" ht="12.75" customHeight="1">
      <c r="A107" s="24"/>
      <c r="B107" s="1" t="s">
        <v>99</v>
      </c>
      <c r="C107" s="1"/>
      <c r="D107" s="1"/>
      <c r="E107" s="1"/>
      <c r="F107" s="24"/>
      <c r="G107" s="18">
        <v>0</v>
      </c>
      <c r="H107" s="18">
        <v>0</v>
      </c>
      <c r="I107" s="18">
        <v>0</v>
      </c>
      <c r="J107" s="70">
        <f>SUM(G107:I107)</f>
        <v>0</v>
      </c>
    </row>
    <row r="108" spans="1:10" ht="12.75" customHeight="1" thickBot="1">
      <c r="A108" s="24"/>
      <c r="B108" s="1"/>
      <c r="C108" s="1"/>
      <c r="D108" s="1"/>
      <c r="E108" s="1"/>
      <c r="F108" s="24"/>
      <c r="G108" s="92">
        <f>SUM(G106:G107)</f>
        <v>27259</v>
      </c>
      <c r="H108" s="99">
        <f>SUM(H106:H107)</f>
        <v>0</v>
      </c>
      <c r="I108" s="98">
        <f>SUM(I106:I107)</f>
        <v>0</v>
      </c>
      <c r="J108" s="98">
        <f>SUM(J106:J107)</f>
        <v>27259</v>
      </c>
    </row>
    <row r="109" spans="1:10" ht="12.75" customHeight="1" thickTop="1">
      <c r="A109" s="24"/>
      <c r="B109" s="1"/>
      <c r="C109" s="1"/>
      <c r="D109" s="1"/>
      <c r="E109" s="1"/>
      <c r="F109" s="24"/>
      <c r="G109" s="24"/>
      <c r="I109" s="83"/>
      <c r="J109" s="83"/>
    </row>
    <row r="110" spans="1:10" ht="12.75" customHeight="1">
      <c r="A110" s="24"/>
      <c r="B110" s="34" t="s">
        <v>211</v>
      </c>
      <c r="C110" s="34"/>
      <c r="D110" s="1"/>
      <c r="E110" s="1"/>
      <c r="F110" s="24"/>
      <c r="G110" s="95"/>
      <c r="H110" s="96"/>
      <c r="I110" s="72"/>
      <c r="J110" s="72"/>
    </row>
    <row r="111" spans="1:10" ht="12.75" customHeight="1">
      <c r="A111" s="24"/>
      <c r="B111" s="1" t="s">
        <v>205</v>
      </c>
      <c r="C111" s="1"/>
      <c r="D111" s="1"/>
      <c r="E111" s="1"/>
      <c r="F111" s="24"/>
      <c r="G111" s="18">
        <v>5919</v>
      </c>
      <c r="H111" s="18">
        <v>-141</v>
      </c>
      <c r="I111" s="18">
        <v>-33</v>
      </c>
      <c r="J111" s="70">
        <f>SUM(G111:I111)</f>
        <v>5745</v>
      </c>
    </row>
    <row r="112" spans="1:10" ht="12.75" customHeight="1">
      <c r="A112" s="24"/>
      <c r="B112" s="58" t="s">
        <v>268</v>
      </c>
      <c r="C112" s="1"/>
      <c r="D112" s="1"/>
      <c r="E112" s="1"/>
      <c r="F112" s="24"/>
      <c r="G112" s="18"/>
      <c r="H112" s="18"/>
      <c r="I112" s="18"/>
      <c r="J112" s="18">
        <v>-1</v>
      </c>
    </row>
    <row r="113" spans="1:10" ht="12.75" customHeight="1">
      <c r="A113" s="24"/>
      <c r="B113" s="1" t="s">
        <v>98</v>
      </c>
      <c r="C113" s="1"/>
      <c r="D113" s="1"/>
      <c r="E113" s="1"/>
      <c r="F113" s="24"/>
      <c r="G113" s="18"/>
      <c r="H113" s="18"/>
      <c r="I113" s="18"/>
      <c r="J113" s="18">
        <v>-87</v>
      </c>
    </row>
    <row r="114" spans="1:10" ht="12.75" customHeight="1">
      <c r="A114" s="24"/>
      <c r="B114" s="1" t="s">
        <v>99</v>
      </c>
      <c r="C114" s="1"/>
      <c r="D114" s="1"/>
      <c r="E114" s="1"/>
      <c r="F114" s="24"/>
      <c r="G114" s="18"/>
      <c r="H114" s="97"/>
      <c r="I114" s="83"/>
      <c r="J114" s="123">
        <v>21</v>
      </c>
    </row>
    <row r="115" spans="1:10" ht="12.75" customHeight="1">
      <c r="A115" s="24"/>
      <c r="B115" s="1" t="s">
        <v>59</v>
      </c>
      <c r="C115" s="1"/>
      <c r="D115" s="1"/>
      <c r="E115" s="1"/>
      <c r="F115" s="24"/>
      <c r="G115" s="18"/>
      <c r="H115" s="18"/>
      <c r="I115" s="18"/>
      <c r="J115" s="18">
        <f>SUM(J111:J114)</f>
        <v>5678</v>
      </c>
    </row>
    <row r="116" spans="1:10" ht="12.75" customHeight="1">
      <c r="A116" s="24"/>
      <c r="B116" s="1" t="s">
        <v>217</v>
      </c>
      <c r="C116" s="1"/>
      <c r="D116" s="1"/>
      <c r="E116" s="1"/>
      <c r="F116" s="24"/>
      <c r="G116" s="18"/>
      <c r="H116" s="18"/>
      <c r="I116" s="18"/>
      <c r="J116" s="18">
        <v>-540</v>
      </c>
    </row>
    <row r="117" spans="1:10" ht="12.75" customHeight="1" thickBot="1">
      <c r="A117" s="24"/>
      <c r="B117" s="1" t="s">
        <v>61</v>
      </c>
      <c r="C117" s="1"/>
      <c r="D117" s="1"/>
      <c r="E117" s="1"/>
      <c r="F117" s="24"/>
      <c r="G117" s="18"/>
      <c r="H117" s="18"/>
      <c r="I117" s="18"/>
      <c r="J117" s="101">
        <f>SUM(J115:J116)</f>
        <v>5138</v>
      </c>
    </row>
    <row r="118" spans="1:10" ht="12.75" customHeight="1" thickTop="1">
      <c r="A118" s="24"/>
      <c r="B118" s="1"/>
      <c r="C118" s="1"/>
      <c r="D118" s="1"/>
      <c r="E118" s="1"/>
      <c r="F118" s="24"/>
      <c r="G118" s="18"/>
      <c r="H118" s="18"/>
      <c r="I118" s="18"/>
      <c r="J118" s="18"/>
    </row>
    <row r="119" spans="1:10" ht="12.75" customHeight="1">
      <c r="A119" s="24"/>
      <c r="B119" s="3"/>
      <c r="C119" s="3"/>
      <c r="D119" s="15"/>
      <c r="E119" s="15"/>
      <c r="F119" s="5" t="s">
        <v>231</v>
      </c>
      <c r="G119" s="5" t="s">
        <v>232</v>
      </c>
      <c r="H119" s="5" t="s">
        <v>233</v>
      </c>
      <c r="I119" s="190" t="s">
        <v>208</v>
      </c>
      <c r="J119" s="5" t="s">
        <v>210</v>
      </c>
    </row>
    <row r="120" spans="1:10" ht="12.75" customHeight="1">
      <c r="A120" s="24"/>
      <c r="B120" s="15"/>
      <c r="C120" s="15"/>
      <c r="D120" s="15"/>
      <c r="E120" s="15"/>
      <c r="F120" s="21" t="s">
        <v>51</v>
      </c>
      <c r="G120" s="21" t="s">
        <v>51</v>
      </c>
      <c r="H120" s="21" t="s">
        <v>51</v>
      </c>
      <c r="I120" s="21" t="s">
        <v>51</v>
      </c>
      <c r="J120" s="21" t="s">
        <v>51</v>
      </c>
    </row>
    <row r="121" spans="1:10" ht="12.75" customHeight="1">
      <c r="A121" s="24"/>
      <c r="B121" s="33" t="s">
        <v>52</v>
      </c>
      <c r="C121" s="33"/>
      <c r="D121" s="15"/>
      <c r="E121" s="15"/>
      <c r="F121" s="15"/>
      <c r="G121" s="15"/>
      <c r="H121" s="15"/>
      <c r="I121" s="15"/>
      <c r="J121" s="15"/>
    </row>
    <row r="122" spans="1:10" ht="12.75" customHeight="1">
      <c r="A122" s="24"/>
      <c r="B122" s="1" t="s">
        <v>206</v>
      </c>
      <c r="C122" s="1"/>
      <c r="D122" s="15"/>
      <c r="E122" s="15"/>
      <c r="F122" s="43">
        <v>19990</v>
      </c>
      <c r="G122" s="43">
        <v>6883</v>
      </c>
      <c r="H122" s="43">
        <v>386</v>
      </c>
      <c r="I122" s="43">
        <v>0</v>
      </c>
      <c r="J122" s="70">
        <f>SUM(F122:I122)</f>
        <v>27259</v>
      </c>
    </row>
    <row r="123" spans="1:10" ht="12.75" customHeight="1">
      <c r="A123" s="24"/>
      <c r="B123" s="1" t="s">
        <v>99</v>
      </c>
      <c r="C123" s="1"/>
      <c r="D123" s="15"/>
      <c r="E123" s="15"/>
      <c r="F123" s="43">
        <v>0</v>
      </c>
      <c r="G123" s="43">
        <v>0</v>
      </c>
      <c r="H123" s="43">
        <v>0</v>
      </c>
      <c r="I123" s="43">
        <v>0</v>
      </c>
      <c r="J123" s="70">
        <f>SUM(F123:I123)</f>
        <v>0</v>
      </c>
    </row>
    <row r="124" spans="1:10" ht="12.75" customHeight="1" thickBot="1">
      <c r="A124" s="24"/>
      <c r="B124" s="15"/>
      <c r="C124" s="15"/>
      <c r="D124" s="15"/>
      <c r="E124" s="15"/>
      <c r="F124" s="92">
        <f>SUM(F122:F123)</f>
        <v>19990</v>
      </c>
      <c r="G124" s="99">
        <f>SUM(G122:G123)</f>
        <v>6883</v>
      </c>
      <c r="H124" s="98">
        <f>SUM(H122:H123)</f>
        <v>386</v>
      </c>
      <c r="I124" s="98">
        <f>SUM(I122:I123)</f>
        <v>0</v>
      </c>
      <c r="J124" s="92">
        <f>SUM(J122:J123)</f>
        <v>27259</v>
      </c>
    </row>
    <row r="125" spans="1:10" ht="12.75" customHeight="1" thickTop="1">
      <c r="A125" s="24"/>
      <c r="B125" s="15"/>
      <c r="C125" s="15"/>
      <c r="D125" s="15"/>
      <c r="E125" s="15"/>
      <c r="F125" s="15"/>
      <c r="G125" s="15"/>
      <c r="H125" s="15"/>
      <c r="I125" s="15"/>
      <c r="J125" s="15"/>
    </row>
    <row r="126" spans="1:10" ht="12.75" customHeight="1">
      <c r="A126" s="24"/>
      <c r="B126" s="34" t="s">
        <v>211</v>
      </c>
      <c r="C126" s="34"/>
      <c r="D126" s="1"/>
      <c r="E126" s="15"/>
      <c r="F126" s="15"/>
      <c r="G126" s="15"/>
      <c r="H126" s="15"/>
      <c r="I126" s="15"/>
      <c r="J126" s="15"/>
    </row>
    <row r="127" spans="1:10" ht="12.75" customHeight="1">
      <c r="A127" s="24"/>
      <c r="B127" s="1" t="s">
        <v>205</v>
      </c>
      <c r="C127" s="1"/>
      <c r="D127" s="1"/>
      <c r="E127" s="15"/>
      <c r="F127" s="43">
        <v>4640</v>
      </c>
      <c r="G127" s="43">
        <v>1244</v>
      </c>
      <c r="H127" s="43">
        <v>-106</v>
      </c>
      <c r="I127" s="43">
        <v>-33</v>
      </c>
      <c r="J127" s="70">
        <f>SUM(F127:I127)</f>
        <v>5745</v>
      </c>
    </row>
    <row r="128" spans="1:10" ht="12.75" customHeight="1">
      <c r="A128" s="24"/>
      <c r="B128" s="58" t="s">
        <v>268</v>
      </c>
      <c r="C128" s="1"/>
      <c r="D128" s="1"/>
      <c r="E128" s="15"/>
      <c r="F128" s="43"/>
      <c r="G128" s="43"/>
      <c r="H128" s="43"/>
      <c r="I128" s="43"/>
      <c r="J128" s="83">
        <v>-1</v>
      </c>
    </row>
    <row r="129" spans="1:10" ht="12.75" customHeight="1">
      <c r="A129" s="24"/>
      <c r="B129" s="1" t="s">
        <v>98</v>
      </c>
      <c r="C129" s="1"/>
      <c r="D129" s="1"/>
      <c r="E129" s="15"/>
      <c r="F129" s="43"/>
      <c r="G129" s="43"/>
      <c r="H129" s="43"/>
      <c r="I129" s="108"/>
      <c r="J129" s="83">
        <v>-87</v>
      </c>
    </row>
    <row r="130" spans="1:10" ht="12.75" customHeight="1">
      <c r="A130" s="24"/>
      <c r="B130" s="1" t="s">
        <v>99</v>
      </c>
      <c r="C130" s="1"/>
      <c r="D130" s="1"/>
      <c r="E130" s="15"/>
      <c r="F130" s="43"/>
      <c r="G130" s="43"/>
      <c r="H130" s="43"/>
      <c r="I130" s="108"/>
      <c r="J130" s="100">
        <v>21</v>
      </c>
    </row>
    <row r="131" spans="1:10" ht="12.75" customHeight="1">
      <c r="A131" s="24"/>
      <c r="B131" s="1" t="s">
        <v>59</v>
      </c>
      <c r="C131" s="1"/>
      <c r="D131" s="1"/>
      <c r="E131" s="15"/>
      <c r="F131" s="43"/>
      <c r="G131" s="43"/>
      <c r="H131" s="43"/>
      <c r="I131" s="108"/>
      <c r="J131" s="43">
        <f>SUM(J127:J130)</f>
        <v>5678</v>
      </c>
    </row>
    <row r="132" spans="1:10" ht="12.75" customHeight="1">
      <c r="A132" s="24"/>
      <c r="B132" s="1" t="s">
        <v>217</v>
      </c>
      <c r="C132" s="1"/>
      <c r="D132" s="1"/>
      <c r="E132" s="15"/>
      <c r="F132" s="43"/>
      <c r="G132" s="43"/>
      <c r="H132" s="43"/>
      <c r="I132" s="108"/>
      <c r="J132" s="83">
        <v>-540</v>
      </c>
    </row>
    <row r="133" spans="1:10" ht="12.75" customHeight="1" thickBot="1">
      <c r="A133" s="24"/>
      <c r="B133" s="1" t="s">
        <v>61</v>
      </c>
      <c r="C133" s="1"/>
      <c r="D133" s="1"/>
      <c r="E133" s="15"/>
      <c r="F133" s="43"/>
      <c r="G133" s="43"/>
      <c r="H133" s="43"/>
      <c r="I133" s="108"/>
      <c r="J133" s="109">
        <f>SUM(J131:J132)</f>
        <v>5138</v>
      </c>
    </row>
    <row r="134" spans="1:10" ht="12.75" customHeight="1" thickTop="1">
      <c r="A134" s="24"/>
      <c r="B134" s="1"/>
      <c r="C134" s="1"/>
      <c r="D134" s="1"/>
      <c r="E134" s="1"/>
      <c r="F134" s="24"/>
      <c r="G134" s="18"/>
      <c r="H134" s="18"/>
      <c r="I134" s="18"/>
      <c r="J134" s="18"/>
    </row>
    <row r="135" spans="1:10" ht="12.75" customHeight="1">
      <c r="A135" s="23" t="s">
        <v>115</v>
      </c>
      <c r="B135" s="23" t="s">
        <v>118</v>
      </c>
      <c r="C135" s="23"/>
      <c r="D135" s="1"/>
      <c r="E135" s="1"/>
      <c r="F135" s="24"/>
      <c r="G135" s="18"/>
      <c r="H135" s="18"/>
      <c r="I135" s="18"/>
      <c r="J135" s="18"/>
    </row>
    <row r="136" spans="1:10" ht="12.75" customHeight="1">
      <c r="A136" s="24"/>
      <c r="B136" s="1"/>
      <c r="C136" s="1"/>
      <c r="D136" s="1"/>
      <c r="E136" s="1"/>
      <c r="F136" s="24"/>
      <c r="G136" s="18"/>
      <c r="H136" s="18"/>
      <c r="I136" s="18"/>
      <c r="J136" s="18"/>
    </row>
    <row r="137" spans="1:10" ht="12.75" customHeight="1">
      <c r="A137" s="23" t="s">
        <v>132</v>
      </c>
      <c r="B137" s="23" t="s">
        <v>243</v>
      </c>
      <c r="C137" s="23"/>
      <c r="D137" s="1"/>
      <c r="E137" s="1"/>
      <c r="F137" s="24"/>
      <c r="G137" s="18"/>
      <c r="H137" s="18"/>
      <c r="I137" s="18"/>
      <c r="J137" s="18"/>
    </row>
    <row r="138" spans="1:10" ht="12.75" customHeight="1">
      <c r="A138" s="24"/>
      <c r="B138" s="1"/>
      <c r="C138" s="1"/>
      <c r="D138" s="1"/>
      <c r="E138" s="1"/>
      <c r="F138" s="24"/>
      <c r="G138" s="18"/>
      <c r="H138" s="18"/>
      <c r="I138" s="18"/>
      <c r="J138" s="18"/>
    </row>
    <row r="139" spans="1:10" ht="12.75" customHeight="1">
      <c r="A139" s="24"/>
      <c r="B139" s="209" t="s">
        <v>321</v>
      </c>
      <c r="C139" s="209"/>
      <c r="D139" s="209"/>
      <c r="E139" s="209"/>
      <c r="F139" s="209"/>
      <c r="G139" s="209"/>
      <c r="H139" s="209"/>
      <c r="I139" s="21"/>
      <c r="J139" s="21"/>
    </row>
    <row r="140" spans="1:10" ht="25.5" customHeight="1">
      <c r="A140" s="24"/>
      <c r="B140" s="24"/>
      <c r="C140" s="24"/>
      <c r="D140" s="24"/>
      <c r="E140" s="24"/>
      <c r="F140" s="24"/>
      <c r="G140" s="190" t="s">
        <v>207</v>
      </c>
      <c r="H140" s="191" t="s">
        <v>209</v>
      </c>
      <c r="I140" s="190" t="s">
        <v>208</v>
      </c>
      <c r="J140" s="190" t="s">
        <v>210</v>
      </c>
    </row>
    <row r="141" spans="1:10" ht="12.75">
      <c r="A141" s="24"/>
      <c r="B141" s="24"/>
      <c r="C141" s="24"/>
      <c r="D141" s="24"/>
      <c r="E141" s="24"/>
      <c r="F141" s="24"/>
      <c r="G141" s="21" t="s">
        <v>51</v>
      </c>
      <c r="H141" s="21" t="s">
        <v>51</v>
      </c>
      <c r="I141" s="21" t="s">
        <v>51</v>
      </c>
      <c r="J141" s="21" t="s">
        <v>51</v>
      </c>
    </row>
    <row r="142" spans="1:10" ht="12.75">
      <c r="A142" s="1"/>
      <c r="B142" s="33" t="s">
        <v>52</v>
      </c>
      <c r="C142" s="33"/>
      <c r="D142" s="1"/>
      <c r="E142" s="1"/>
      <c r="F142" s="24"/>
      <c r="G142" s="24"/>
      <c r="I142" s="89"/>
      <c r="J142" s="89"/>
    </row>
    <row r="143" spans="1:11" ht="12.75">
      <c r="A143" s="1"/>
      <c r="B143" s="1" t="s">
        <v>206</v>
      </c>
      <c r="C143" s="1"/>
      <c r="D143" s="1"/>
      <c r="E143" s="1"/>
      <c r="F143" s="24"/>
      <c r="G143" s="18">
        <v>52156</v>
      </c>
      <c r="H143" s="97">
        <v>0</v>
      </c>
      <c r="I143" s="70">
        <v>0</v>
      </c>
      <c r="J143" s="70">
        <f>SUM(G143:I143)</f>
        <v>52156</v>
      </c>
      <c r="K143" s="69"/>
    </row>
    <row r="144" spans="1:11" ht="12.75">
      <c r="A144" s="1"/>
      <c r="B144" s="1" t="s">
        <v>99</v>
      </c>
      <c r="C144" s="1"/>
      <c r="D144" s="1"/>
      <c r="E144" s="1"/>
      <c r="F144" s="24"/>
      <c r="G144" s="18">
        <v>0</v>
      </c>
      <c r="H144" s="97">
        <v>4</v>
      </c>
      <c r="I144" s="70">
        <v>0</v>
      </c>
      <c r="J144" s="70">
        <f>SUM(G144:I144)</f>
        <v>4</v>
      </c>
      <c r="K144" s="69"/>
    </row>
    <row r="145" spans="1:11" ht="13.5" thickBot="1">
      <c r="A145" s="1"/>
      <c r="B145" s="1"/>
      <c r="C145" s="1"/>
      <c r="D145" s="1"/>
      <c r="E145" s="1"/>
      <c r="F145" s="24"/>
      <c r="G145" s="92">
        <f>SUM(G143:G144)</f>
        <v>52156</v>
      </c>
      <c r="H145" s="99">
        <f>SUM(H143:H144)</f>
        <v>4</v>
      </c>
      <c r="I145" s="98">
        <f>SUM(I143:I144)</f>
        <v>0</v>
      </c>
      <c r="J145" s="98">
        <f>SUM(J143:J144)</f>
        <v>52160</v>
      </c>
      <c r="K145" s="69"/>
    </row>
    <row r="146" spans="1:11" ht="13.5" thickTop="1">
      <c r="A146" s="1"/>
      <c r="B146" s="1"/>
      <c r="C146" s="1"/>
      <c r="D146" s="1"/>
      <c r="E146" s="1"/>
      <c r="F146" s="24"/>
      <c r="G146" s="24"/>
      <c r="I146" s="83"/>
      <c r="J146" s="83"/>
      <c r="K146" s="69"/>
    </row>
    <row r="147" spans="1:10" ht="12.75">
      <c r="A147" s="1"/>
      <c r="B147" s="1" t="s">
        <v>89</v>
      </c>
      <c r="C147" s="1"/>
      <c r="D147" s="1"/>
      <c r="E147" s="1"/>
      <c r="F147" s="24"/>
      <c r="G147" s="24"/>
      <c r="I147" s="12"/>
      <c r="J147" s="12"/>
    </row>
    <row r="148" spans="1:10" ht="12.75">
      <c r="A148" s="1"/>
      <c r="B148" s="34" t="s">
        <v>211</v>
      </c>
      <c r="C148" s="34"/>
      <c r="D148" s="1"/>
      <c r="E148" s="1"/>
      <c r="F148" s="24"/>
      <c r="G148" s="95"/>
      <c r="H148" s="96"/>
      <c r="I148" s="72"/>
      <c r="J148" s="72"/>
    </row>
    <row r="149" spans="1:11" ht="12.75">
      <c r="A149" s="1"/>
      <c r="B149" s="1" t="s">
        <v>205</v>
      </c>
      <c r="C149" s="1"/>
      <c r="D149" s="1"/>
      <c r="E149" s="1"/>
      <c r="F149" s="24"/>
      <c r="G149" s="18">
        <v>10536</v>
      </c>
      <c r="H149" s="97">
        <f>-280</f>
        <v>-280</v>
      </c>
      <c r="I149" s="70">
        <f>-86</f>
        <v>-86</v>
      </c>
      <c r="J149" s="70">
        <f>SUM(G149:I149)</f>
        <v>10170</v>
      </c>
      <c r="K149" s="69"/>
    </row>
    <row r="150" spans="1:11" ht="12.75">
      <c r="A150" s="1"/>
      <c r="B150" s="58" t="s">
        <v>268</v>
      </c>
      <c r="C150" s="1"/>
      <c r="D150" s="1"/>
      <c r="E150" s="1"/>
      <c r="F150" s="24"/>
      <c r="G150" s="18"/>
      <c r="H150" s="97"/>
      <c r="I150" s="70"/>
      <c r="J150" s="70">
        <f>-3</f>
        <v>-3</v>
      </c>
      <c r="K150" s="69"/>
    </row>
    <row r="151" spans="1:11" ht="12.75">
      <c r="A151" s="1"/>
      <c r="B151" s="1" t="s">
        <v>98</v>
      </c>
      <c r="C151" s="1"/>
      <c r="D151" s="1"/>
      <c r="E151" s="1"/>
      <c r="F151" s="24"/>
      <c r="G151" s="18"/>
      <c r="H151" s="97"/>
      <c r="I151" s="83"/>
      <c r="J151" s="83">
        <f>-197</f>
        <v>-197</v>
      </c>
      <c r="K151" s="69"/>
    </row>
    <row r="152" spans="1:11" ht="12.75">
      <c r="A152" s="1"/>
      <c r="B152" s="1" t="s">
        <v>99</v>
      </c>
      <c r="C152" s="1"/>
      <c r="D152" s="1"/>
      <c r="E152" s="1"/>
      <c r="F152" s="24"/>
      <c r="G152" s="18"/>
      <c r="H152" s="97"/>
      <c r="I152" s="83"/>
      <c r="J152" s="100">
        <v>45</v>
      </c>
      <c r="K152" s="69"/>
    </row>
    <row r="153" spans="1:10" ht="12.75">
      <c r="A153" s="1"/>
      <c r="B153" s="1" t="s">
        <v>59</v>
      </c>
      <c r="C153" s="1"/>
      <c r="D153" s="1"/>
      <c r="E153" s="1"/>
      <c r="F153" s="24"/>
      <c r="G153" s="18"/>
      <c r="H153" s="18"/>
      <c r="I153" s="18"/>
      <c r="J153" s="18">
        <f>SUM(J149:J152)</f>
        <v>10015</v>
      </c>
    </row>
    <row r="154" spans="1:10" ht="12.75">
      <c r="A154" s="1"/>
      <c r="B154" s="1" t="s">
        <v>217</v>
      </c>
      <c r="C154" s="1"/>
      <c r="D154" s="1"/>
      <c r="E154" s="1"/>
      <c r="F154" s="24"/>
      <c r="G154" s="18"/>
      <c r="H154" s="18"/>
      <c r="I154" s="18"/>
      <c r="J154" s="18">
        <f>PL!F40</f>
        <v>-1192</v>
      </c>
    </row>
    <row r="155" spans="1:10" ht="13.5" thickBot="1">
      <c r="A155" s="1"/>
      <c r="B155" s="1" t="s">
        <v>61</v>
      </c>
      <c r="C155" s="1"/>
      <c r="D155" s="1"/>
      <c r="E155" s="1"/>
      <c r="F155" s="24"/>
      <c r="G155" s="18"/>
      <c r="H155" s="18"/>
      <c r="I155" s="18"/>
      <c r="J155" s="101">
        <f>SUM(J153:J154)</f>
        <v>8823</v>
      </c>
    </row>
    <row r="156" spans="1:10" ht="13.5" thickTop="1">
      <c r="A156" s="1"/>
      <c r="B156" s="1"/>
      <c r="C156" s="1"/>
      <c r="D156" s="1"/>
      <c r="E156" s="1"/>
      <c r="F156" s="24"/>
      <c r="G156" s="18"/>
      <c r="H156" s="18"/>
      <c r="I156" s="52"/>
      <c r="J156" s="18"/>
    </row>
    <row r="157" spans="1:10" ht="12.75">
      <c r="A157" s="1"/>
      <c r="B157" s="3"/>
      <c r="C157" s="3"/>
      <c r="D157" s="15"/>
      <c r="E157" s="15"/>
      <c r="F157" s="5" t="s">
        <v>231</v>
      </c>
      <c r="G157" s="5" t="s">
        <v>232</v>
      </c>
      <c r="H157" s="5" t="s">
        <v>233</v>
      </c>
      <c r="I157" s="190" t="s">
        <v>208</v>
      </c>
      <c r="J157" s="5" t="s">
        <v>210</v>
      </c>
    </row>
    <row r="158" spans="1:11" ht="12.75">
      <c r="A158" s="1"/>
      <c r="B158" s="15"/>
      <c r="C158" s="15"/>
      <c r="D158" s="15"/>
      <c r="E158" s="15"/>
      <c r="F158" s="21" t="s">
        <v>51</v>
      </c>
      <c r="G158" s="21" t="s">
        <v>51</v>
      </c>
      <c r="H158" s="21" t="s">
        <v>51</v>
      </c>
      <c r="I158" s="21" t="s">
        <v>51</v>
      </c>
      <c r="J158" s="21" t="s">
        <v>51</v>
      </c>
      <c r="K158" s="21"/>
    </row>
    <row r="159" spans="1:10" ht="12.75">
      <c r="A159" s="1"/>
      <c r="B159" s="33" t="s">
        <v>52</v>
      </c>
      <c r="C159" s="33"/>
      <c r="D159" s="15"/>
      <c r="E159" s="15"/>
      <c r="F159" s="15"/>
      <c r="G159" s="15"/>
      <c r="H159" s="15"/>
      <c r="I159" s="15"/>
      <c r="J159" s="15"/>
    </row>
    <row r="160" spans="1:10" ht="12.75">
      <c r="A160" s="1"/>
      <c r="B160" s="1" t="s">
        <v>206</v>
      </c>
      <c r="C160" s="1"/>
      <c r="D160" s="15"/>
      <c r="E160" s="15"/>
      <c r="F160" s="43">
        <v>38393</v>
      </c>
      <c r="G160" s="43">
        <v>12791</v>
      </c>
      <c r="H160" s="43">
        <v>972</v>
      </c>
      <c r="I160" s="70">
        <v>0</v>
      </c>
      <c r="J160" s="70">
        <f>SUM(F160:I160)</f>
        <v>52156</v>
      </c>
    </row>
    <row r="161" spans="1:10" ht="12.75">
      <c r="A161" s="1"/>
      <c r="B161" s="1" t="s">
        <v>99</v>
      </c>
      <c r="C161" s="1"/>
      <c r="D161" s="15"/>
      <c r="E161" s="15"/>
      <c r="F161" s="43">
        <v>4</v>
      </c>
      <c r="G161" s="43">
        <v>0</v>
      </c>
      <c r="H161" s="43">
        <v>0</v>
      </c>
      <c r="I161" s="70">
        <v>0</v>
      </c>
      <c r="J161" s="70">
        <f>SUM(F161:I161)</f>
        <v>4</v>
      </c>
    </row>
    <row r="162" spans="1:10" ht="13.5" thickBot="1">
      <c r="A162" s="1"/>
      <c r="B162" s="15"/>
      <c r="C162" s="15"/>
      <c r="D162" s="15"/>
      <c r="E162" s="15"/>
      <c r="F162" s="92">
        <f>SUM(F160:F161)</f>
        <v>38397</v>
      </c>
      <c r="G162" s="99">
        <f>SUM(G160:G161)</f>
        <v>12791</v>
      </c>
      <c r="H162" s="98">
        <f>SUM(H160:H161)</f>
        <v>972</v>
      </c>
      <c r="I162" s="98">
        <f>SUM(I160:I161)</f>
        <v>0</v>
      </c>
      <c r="J162" s="92">
        <f>SUM(J160:J161)</f>
        <v>52160</v>
      </c>
    </row>
    <row r="163" spans="1:10" ht="13.5" thickTop="1">
      <c r="A163" s="1"/>
      <c r="B163" s="15"/>
      <c r="C163" s="15"/>
      <c r="D163" s="15"/>
      <c r="E163" s="15"/>
      <c r="F163" s="15"/>
      <c r="G163" s="15"/>
      <c r="H163" s="15"/>
      <c r="I163" s="15"/>
      <c r="J163" s="15"/>
    </row>
    <row r="164" spans="1:10" ht="12.75">
      <c r="A164" s="1"/>
      <c r="B164" s="34" t="s">
        <v>211</v>
      </c>
      <c r="C164" s="34"/>
      <c r="D164" s="1"/>
      <c r="E164" s="15"/>
      <c r="F164" s="15"/>
      <c r="G164" s="15"/>
      <c r="H164" s="15"/>
      <c r="I164" s="15"/>
      <c r="J164" s="15"/>
    </row>
    <row r="165" spans="1:10" ht="12.75">
      <c r="A165" s="1"/>
      <c r="B165" s="1" t="s">
        <v>205</v>
      </c>
      <c r="C165" s="1"/>
      <c r="D165" s="1"/>
      <c r="E165" s="15"/>
      <c r="F165" s="43">
        <v>7992</v>
      </c>
      <c r="G165" s="43">
        <v>2487</v>
      </c>
      <c r="H165" s="43">
        <f>-223</f>
        <v>-223</v>
      </c>
      <c r="I165" s="43">
        <f>-86</f>
        <v>-86</v>
      </c>
      <c r="J165" s="70">
        <f>SUM(F165:I165)</f>
        <v>10170</v>
      </c>
    </row>
    <row r="166" spans="1:10" ht="12.75">
      <c r="A166" s="1"/>
      <c r="B166" s="58" t="s">
        <v>268</v>
      </c>
      <c r="J166" s="97">
        <f>-3</f>
        <v>-3</v>
      </c>
    </row>
    <row r="167" spans="1:10" ht="12.75">
      <c r="A167" s="1"/>
      <c r="B167" s="1" t="s">
        <v>98</v>
      </c>
      <c r="C167" s="1"/>
      <c r="D167" s="1"/>
      <c r="E167" s="15"/>
      <c r="F167" s="43"/>
      <c r="G167" s="43"/>
      <c r="H167" s="43"/>
      <c r="I167" s="108"/>
      <c r="J167" s="83">
        <f>-197</f>
        <v>-197</v>
      </c>
    </row>
    <row r="168" spans="1:10" ht="12.75">
      <c r="A168" s="1"/>
      <c r="B168" s="1" t="s">
        <v>99</v>
      </c>
      <c r="C168" s="1"/>
      <c r="D168" s="1"/>
      <c r="E168" s="15"/>
      <c r="F168" s="43"/>
      <c r="G168" s="43"/>
      <c r="H168" s="43"/>
      <c r="I168" s="108"/>
      <c r="J168" s="100">
        <v>45</v>
      </c>
    </row>
    <row r="169" spans="1:10" ht="12.75">
      <c r="A169" s="1"/>
      <c r="B169" s="1" t="s">
        <v>59</v>
      </c>
      <c r="C169" s="1"/>
      <c r="D169" s="1"/>
      <c r="E169" s="15"/>
      <c r="F169" s="43"/>
      <c r="G169" s="43"/>
      <c r="H169" s="43"/>
      <c r="I169" s="108"/>
      <c r="J169" s="43">
        <f>SUM(J165:J168)</f>
        <v>10015</v>
      </c>
    </row>
    <row r="170" spans="1:10" ht="12.75">
      <c r="A170" s="1"/>
      <c r="B170" s="1" t="s">
        <v>217</v>
      </c>
      <c r="C170" s="1"/>
      <c r="D170" s="1"/>
      <c r="E170" s="15"/>
      <c r="F170" s="43"/>
      <c r="G170" s="43"/>
      <c r="H170" s="43"/>
      <c r="I170" s="108"/>
      <c r="J170" s="18">
        <f>PL!F40</f>
        <v>-1192</v>
      </c>
    </row>
    <row r="171" spans="1:10" ht="13.5" thickBot="1">
      <c r="A171" s="1"/>
      <c r="B171" s="1" t="s">
        <v>61</v>
      </c>
      <c r="C171" s="1"/>
      <c r="D171" s="1"/>
      <c r="E171" s="15"/>
      <c r="F171" s="43"/>
      <c r="G171" s="43"/>
      <c r="H171" s="43"/>
      <c r="I171" s="108"/>
      <c r="J171" s="109">
        <f>SUM(J169:J170)</f>
        <v>8823</v>
      </c>
    </row>
    <row r="172" spans="1:10" ht="13.5" thickTop="1">
      <c r="A172" s="1"/>
      <c r="B172" s="1"/>
      <c r="C172" s="1"/>
      <c r="D172" s="1"/>
      <c r="E172" s="15"/>
      <c r="F172" s="43"/>
      <c r="G172" s="43"/>
      <c r="H172" s="43"/>
      <c r="I172" s="108"/>
      <c r="J172" s="193"/>
    </row>
    <row r="173" spans="1:10" ht="12.75">
      <c r="A173" s="1"/>
      <c r="B173" s="1"/>
      <c r="C173" s="1"/>
      <c r="D173" s="1"/>
      <c r="E173" s="15"/>
      <c r="F173" s="43"/>
      <c r="G173" s="43"/>
      <c r="H173" s="43"/>
      <c r="I173" s="108"/>
      <c r="J173" s="193"/>
    </row>
    <row r="174" spans="1:10" ht="12.75">
      <c r="A174" s="23" t="s">
        <v>134</v>
      </c>
      <c r="B174" s="23" t="s">
        <v>135</v>
      </c>
      <c r="C174" s="23"/>
      <c r="D174" s="23"/>
      <c r="E174" s="23"/>
      <c r="F174" s="24"/>
      <c r="G174" s="24"/>
      <c r="H174" s="24"/>
      <c r="I174" s="50"/>
      <c r="J174" s="24"/>
    </row>
    <row r="175" spans="1:10" ht="13.5" customHeight="1">
      <c r="A175" s="24"/>
      <c r="B175" s="187" t="s">
        <v>345</v>
      </c>
      <c r="C175" s="187"/>
      <c r="D175" s="187"/>
      <c r="E175" s="187"/>
      <c r="F175" s="187"/>
      <c r="G175" s="187"/>
      <c r="H175" s="187"/>
      <c r="I175" s="187"/>
      <c r="J175" s="187"/>
    </row>
    <row r="176" spans="1:10" ht="13.5" customHeight="1">
      <c r="A176" s="24"/>
      <c r="B176" s="187"/>
      <c r="C176" s="187"/>
      <c r="D176" s="187"/>
      <c r="E176" s="187"/>
      <c r="F176" s="187"/>
      <c r="G176" s="187"/>
      <c r="H176" s="187"/>
      <c r="I176" s="187"/>
      <c r="J176" s="187"/>
    </row>
    <row r="177" spans="1:10" ht="13.5" customHeight="1">
      <c r="A177" s="24"/>
      <c r="B177" s="187"/>
      <c r="C177" s="187"/>
      <c r="D177" s="187"/>
      <c r="E177" s="187"/>
      <c r="F177" s="187"/>
      <c r="G177" s="187"/>
      <c r="H177" s="187"/>
      <c r="I177" s="187"/>
      <c r="J177" s="187"/>
    </row>
    <row r="178" spans="1:10" ht="12.75">
      <c r="A178" s="1"/>
      <c r="B178" s="15"/>
      <c r="C178" s="15"/>
      <c r="D178" s="15"/>
      <c r="E178" s="15"/>
      <c r="F178" s="15"/>
      <c r="G178" s="15"/>
      <c r="H178" s="15"/>
      <c r="I178" s="48"/>
      <c r="J178" s="15"/>
    </row>
    <row r="179" spans="1:10" ht="12.75">
      <c r="A179" s="23" t="s">
        <v>115</v>
      </c>
      <c r="B179" s="23" t="s">
        <v>118</v>
      </c>
      <c r="C179" s="23"/>
      <c r="D179" s="15"/>
      <c r="E179" s="15"/>
      <c r="F179" s="15"/>
      <c r="G179" s="15"/>
      <c r="H179" s="15"/>
      <c r="I179" s="48"/>
      <c r="J179" s="15"/>
    </row>
    <row r="180" spans="1:10" ht="12.75">
      <c r="A180" s="24"/>
      <c r="B180" s="1"/>
      <c r="C180" s="1"/>
      <c r="D180" s="1"/>
      <c r="E180" s="24"/>
      <c r="F180" s="24"/>
      <c r="G180" s="24"/>
      <c r="H180" s="24"/>
      <c r="I180" s="50"/>
      <c r="J180" s="35"/>
    </row>
    <row r="181" spans="1:10" ht="12.75">
      <c r="A181" s="23" t="s">
        <v>136</v>
      </c>
      <c r="B181" s="23" t="s">
        <v>137</v>
      </c>
      <c r="C181" s="23"/>
      <c r="D181" s="1"/>
      <c r="E181" s="1"/>
      <c r="F181" s="1"/>
      <c r="G181" s="1"/>
      <c r="H181" s="1"/>
      <c r="I181" s="49"/>
      <c r="J181" s="1"/>
    </row>
    <row r="182" spans="1:10" ht="27.75" customHeight="1">
      <c r="A182" s="24" t="s">
        <v>258</v>
      </c>
      <c r="B182" s="187" t="s">
        <v>318</v>
      </c>
      <c r="C182" s="187"/>
      <c r="D182" s="187"/>
      <c r="E182" s="187"/>
      <c r="F182" s="187"/>
      <c r="G182" s="187"/>
      <c r="H182" s="187"/>
      <c r="I182" s="187"/>
      <c r="J182" s="187"/>
    </row>
    <row r="183" spans="1:10" ht="27.75" customHeight="1">
      <c r="A183" s="23"/>
      <c r="B183" s="187"/>
      <c r="C183" s="187"/>
      <c r="D183" s="187"/>
      <c r="E183" s="187"/>
      <c r="F183" s="187"/>
      <c r="G183" s="187"/>
      <c r="H183" s="187"/>
      <c r="I183" s="187"/>
      <c r="J183" s="187"/>
    </row>
    <row r="184" spans="1:10" ht="6.75" customHeight="1">
      <c r="A184" s="23"/>
      <c r="B184" s="23"/>
      <c r="C184" s="23"/>
      <c r="D184" s="1"/>
      <c r="E184" s="1"/>
      <c r="F184" s="1"/>
      <c r="G184" s="1"/>
      <c r="H184" s="1"/>
      <c r="I184" s="49"/>
      <c r="J184" s="1"/>
    </row>
    <row r="185" spans="1:10" ht="12.75" customHeight="1">
      <c r="A185" s="23"/>
      <c r="B185" s="201" t="s">
        <v>346</v>
      </c>
      <c r="C185" s="201"/>
      <c r="D185" s="201"/>
      <c r="E185" s="201"/>
      <c r="F185" s="201"/>
      <c r="G185" s="201"/>
      <c r="H185" s="201"/>
      <c r="I185" s="201"/>
      <c r="J185" s="201"/>
    </row>
    <row r="186" spans="1:10" ht="12.75">
      <c r="A186" s="23"/>
      <c r="B186" s="201"/>
      <c r="C186" s="201"/>
      <c r="D186" s="201"/>
      <c r="E186" s="201"/>
      <c r="F186" s="201"/>
      <c r="G186" s="201"/>
      <c r="H186" s="201"/>
      <c r="I186" s="201"/>
      <c r="J186" s="201"/>
    </row>
    <row r="187" spans="1:10" ht="12.75">
      <c r="A187" s="23"/>
      <c r="B187" s="130"/>
      <c r="C187" s="130"/>
      <c r="D187" s="130"/>
      <c r="E187" s="130"/>
      <c r="F187" s="130"/>
      <c r="G187" s="130"/>
      <c r="H187" s="130"/>
      <c r="I187" s="130"/>
      <c r="J187" s="130"/>
    </row>
    <row r="188" spans="1:10" ht="20.25" customHeight="1">
      <c r="A188" s="24" t="s">
        <v>259</v>
      </c>
      <c r="B188" s="201" t="s">
        <v>322</v>
      </c>
      <c r="C188" s="201"/>
      <c r="D188" s="201"/>
      <c r="E188" s="201"/>
      <c r="F188" s="201"/>
      <c r="G188" s="201"/>
      <c r="H188" s="201"/>
      <c r="I188" s="201"/>
      <c r="J188" s="201"/>
    </row>
    <row r="189" spans="1:10" ht="20.25" customHeight="1">
      <c r="A189" s="23"/>
      <c r="B189" s="201"/>
      <c r="C189" s="201"/>
      <c r="D189" s="201"/>
      <c r="E189" s="201"/>
      <c r="F189" s="201"/>
      <c r="G189" s="201"/>
      <c r="H189" s="201"/>
      <c r="I189" s="201"/>
      <c r="J189" s="201"/>
    </row>
    <row r="190" spans="1:10" ht="12.75">
      <c r="A190" s="23"/>
      <c r="B190" s="23"/>
      <c r="C190" s="23"/>
      <c r="D190" s="1"/>
      <c r="E190" s="1"/>
      <c r="F190" s="1"/>
      <c r="G190" s="1"/>
      <c r="H190" s="1"/>
      <c r="I190" s="49"/>
      <c r="J190" s="1"/>
    </row>
    <row r="191" spans="1:10" ht="28.5" customHeight="1">
      <c r="A191" s="1"/>
      <c r="B191" s="196" t="s">
        <v>319</v>
      </c>
      <c r="C191" s="196"/>
      <c r="D191" s="196"/>
      <c r="E191" s="196"/>
      <c r="F191" s="196"/>
      <c r="G191" s="196"/>
      <c r="H191" s="196"/>
      <c r="I191" s="196"/>
      <c r="J191" s="196"/>
    </row>
    <row r="192" spans="1:10" ht="12.75">
      <c r="A192" s="1"/>
      <c r="B192" s="1"/>
      <c r="C192" s="1"/>
      <c r="D192" s="1"/>
      <c r="E192" s="1"/>
      <c r="F192" s="1"/>
      <c r="G192" s="1"/>
      <c r="H192" s="1"/>
      <c r="I192" s="49"/>
      <c r="J192" s="1"/>
    </row>
    <row r="193" spans="1:10" ht="12.75">
      <c r="A193" s="23" t="s">
        <v>138</v>
      </c>
      <c r="B193" s="23" t="s">
        <v>139</v>
      </c>
      <c r="C193" s="23"/>
      <c r="D193" s="1"/>
      <c r="E193" s="1"/>
      <c r="F193" s="1"/>
      <c r="G193" s="1"/>
      <c r="H193" s="1"/>
      <c r="I193" s="49"/>
      <c r="J193" s="1"/>
    </row>
    <row r="194" spans="1:10" ht="15.75" customHeight="1">
      <c r="A194" s="1"/>
      <c r="B194" s="187" t="s">
        <v>266</v>
      </c>
      <c r="C194" s="187"/>
      <c r="D194" s="187"/>
      <c r="E194" s="187"/>
      <c r="F194" s="187"/>
      <c r="G194" s="187"/>
      <c r="H194" s="187"/>
      <c r="I194" s="187"/>
      <c r="J194" s="187"/>
    </row>
    <row r="195" spans="1:10" ht="15.75" customHeight="1">
      <c r="A195" s="1"/>
      <c r="B195" s="30"/>
      <c r="C195" s="30"/>
      <c r="D195" s="203"/>
      <c r="E195" s="203"/>
      <c r="F195" s="203"/>
      <c r="G195" s="203"/>
      <c r="H195" s="203"/>
      <c r="I195" s="203"/>
      <c r="J195" s="203"/>
    </row>
    <row r="196" spans="1:10" ht="12.75">
      <c r="A196" s="23" t="s">
        <v>140</v>
      </c>
      <c r="B196" s="23" t="s">
        <v>230</v>
      </c>
      <c r="C196" s="23"/>
      <c r="D196" s="1"/>
      <c r="E196" s="1"/>
      <c r="F196" s="1"/>
      <c r="G196" s="1"/>
      <c r="H196" s="1"/>
      <c r="I196" s="49"/>
      <c r="J196" s="1"/>
    </row>
    <row r="197" spans="1:10" ht="13.5" customHeight="1">
      <c r="A197" s="1"/>
      <c r="B197" s="217" t="s">
        <v>311</v>
      </c>
      <c r="C197" s="217"/>
      <c r="D197" s="217"/>
      <c r="E197" s="217"/>
      <c r="F197" s="217"/>
      <c r="G197" s="217"/>
      <c r="H197" s="217"/>
      <c r="I197" s="217"/>
      <c r="J197" s="217"/>
    </row>
    <row r="198" spans="1:10" ht="13.5" customHeight="1">
      <c r="A198" s="1"/>
      <c r="B198" s="217"/>
      <c r="C198" s="217"/>
      <c r="D198" s="217"/>
      <c r="E198" s="217"/>
      <c r="F198" s="217"/>
      <c r="G198" s="217"/>
      <c r="H198" s="217"/>
      <c r="I198" s="217"/>
      <c r="J198" s="217"/>
    </row>
    <row r="199" spans="1:10" ht="13.5" customHeight="1">
      <c r="A199" s="1"/>
      <c r="B199" s="217"/>
      <c r="C199" s="217"/>
      <c r="D199" s="217"/>
      <c r="E199" s="217"/>
      <c r="F199" s="217"/>
      <c r="G199" s="217"/>
      <c r="H199" s="217"/>
      <c r="I199" s="217"/>
      <c r="J199" s="217"/>
    </row>
    <row r="200" spans="1:10" ht="12.75">
      <c r="A200" s="1"/>
      <c r="B200" s="1"/>
      <c r="C200" s="1"/>
      <c r="D200" s="1"/>
      <c r="E200" s="1"/>
      <c r="F200" s="1"/>
      <c r="G200" s="1"/>
      <c r="H200" s="1"/>
      <c r="I200" s="49"/>
      <c r="J200" s="1"/>
    </row>
    <row r="201" spans="1:10" ht="12.75">
      <c r="A201" s="37" t="s">
        <v>141</v>
      </c>
      <c r="B201" s="37" t="s">
        <v>142</v>
      </c>
      <c r="C201" s="37"/>
      <c r="D201" s="9"/>
      <c r="E201" s="9"/>
      <c r="F201" s="9"/>
      <c r="G201" s="9"/>
      <c r="H201" s="9"/>
      <c r="I201" s="53"/>
      <c r="J201" s="9"/>
    </row>
    <row r="202" spans="1:10" ht="12.75" customHeight="1">
      <c r="A202" s="9"/>
      <c r="B202" s="204" t="s">
        <v>251</v>
      </c>
      <c r="C202" s="204"/>
      <c r="D202" s="204"/>
      <c r="E202" s="204"/>
      <c r="F202" s="204"/>
      <c r="G202" s="204"/>
      <c r="H202" s="204"/>
      <c r="I202" s="204"/>
      <c r="J202" s="204"/>
    </row>
    <row r="203" spans="1:10" ht="12.75">
      <c r="A203" s="9"/>
      <c r="B203" s="204"/>
      <c r="C203" s="204"/>
      <c r="D203" s="204"/>
      <c r="E203" s="204"/>
      <c r="F203" s="204"/>
      <c r="G203" s="204"/>
      <c r="H203" s="204"/>
      <c r="I203" s="204"/>
      <c r="J203" s="204"/>
    </row>
    <row r="204" spans="1:10" ht="12.75">
      <c r="A204" s="9"/>
      <c r="B204" s="25"/>
      <c r="C204" s="25"/>
      <c r="D204" s="25"/>
      <c r="E204" s="25"/>
      <c r="F204" s="25"/>
      <c r="G204" s="25"/>
      <c r="H204" s="25"/>
      <c r="I204" s="93"/>
      <c r="J204" s="56" t="s">
        <v>67</v>
      </c>
    </row>
    <row r="205" spans="1:10" ht="12.75">
      <c r="A205" s="9"/>
      <c r="B205" s="25"/>
      <c r="C205" s="25"/>
      <c r="D205" s="25"/>
      <c r="E205" s="25"/>
      <c r="F205" s="25"/>
      <c r="G205" s="25"/>
      <c r="H205" s="25"/>
      <c r="I205" s="93"/>
      <c r="J205" s="133" t="s">
        <v>48</v>
      </c>
    </row>
    <row r="206" spans="1:10" ht="12.75">
      <c r="A206" s="9"/>
      <c r="B206" s="25"/>
      <c r="C206" s="25"/>
      <c r="D206" s="25"/>
      <c r="E206" s="25"/>
      <c r="F206" s="25"/>
      <c r="G206" s="25"/>
      <c r="H206" s="25"/>
      <c r="I206" s="93"/>
      <c r="J206" s="56" t="s">
        <v>292</v>
      </c>
    </row>
    <row r="207" spans="1:10" ht="12.75">
      <c r="A207" s="9"/>
      <c r="B207" s="25"/>
      <c r="C207" s="25"/>
      <c r="D207" s="25"/>
      <c r="E207" s="25"/>
      <c r="F207" s="25"/>
      <c r="G207" s="25"/>
      <c r="H207" s="25"/>
      <c r="I207" s="93"/>
      <c r="J207" s="56" t="s">
        <v>51</v>
      </c>
    </row>
    <row r="208" spans="1:10" ht="12.75">
      <c r="A208" s="9"/>
      <c r="B208" s="9" t="s">
        <v>252</v>
      </c>
      <c r="C208" s="9"/>
      <c r="D208" s="25"/>
      <c r="E208" s="25"/>
      <c r="F208" s="25"/>
      <c r="G208" s="25"/>
      <c r="H208" s="25"/>
      <c r="I208" s="93"/>
      <c r="J208" s="25"/>
    </row>
    <row r="209" spans="1:10" ht="12.75">
      <c r="A209" s="9"/>
      <c r="B209" s="205" t="s">
        <v>329</v>
      </c>
      <c r="C209" s="205"/>
      <c r="D209" s="205"/>
      <c r="E209" s="205"/>
      <c r="F209" s="205"/>
      <c r="G209" s="205"/>
      <c r="H209" s="25"/>
      <c r="I209" s="93"/>
      <c r="J209" s="83">
        <v>5704</v>
      </c>
    </row>
    <row r="210" spans="1:10" ht="12.75">
      <c r="A210" s="9"/>
      <c r="B210" s="216" t="s">
        <v>267</v>
      </c>
      <c r="C210" s="216"/>
      <c r="D210" s="216"/>
      <c r="E210" s="216"/>
      <c r="F210" s="216"/>
      <c r="G210" s="216"/>
      <c r="H210" s="25"/>
      <c r="I210" s="93"/>
      <c r="J210" s="83">
        <v>8354</v>
      </c>
    </row>
    <row r="211" spans="1:10" ht="13.5" thickBot="1">
      <c r="A211" s="9"/>
      <c r="B211" s="161"/>
      <c r="C211" s="161"/>
      <c r="D211" s="161"/>
      <c r="E211" s="161"/>
      <c r="F211" s="161"/>
      <c r="G211" s="161"/>
      <c r="H211" s="25"/>
      <c r="I211" s="93"/>
      <c r="J211" s="166">
        <f>J209+J210</f>
        <v>14058</v>
      </c>
    </row>
    <row r="212" spans="1:10" ht="13.5" thickTop="1">
      <c r="A212" s="9"/>
      <c r="B212" s="25"/>
      <c r="C212" s="25"/>
      <c r="D212" s="25"/>
      <c r="E212" s="25"/>
      <c r="F212" s="25"/>
      <c r="G212" s="25"/>
      <c r="H212" s="25"/>
      <c r="I212" s="93"/>
      <c r="J212" s="84"/>
    </row>
    <row r="213" spans="1:10" ht="12.75">
      <c r="A213" s="23" t="s">
        <v>143</v>
      </c>
      <c r="B213" s="23" t="s">
        <v>144</v>
      </c>
      <c r="C213" s="23"/>
      <c r="D213" s="1"/>
      <c r="E213" s="1"/>
      <c r="F213" s="1"/>
      <c r="G213" s="1"/>
      <c r="H213" s="1"/>
      <c r="I213" s="49"/>
      <c r="J213" s="1"/>
    </row>
    <row r="214" spans="1:10" s="75" customFormat="1" ht="12.75" customHeight="1">
      <c r="A214" s="9"/>
      <c r="B214" s="9" t="s">
        <v>222</v>
      </c>
      <c r="C214" s="9"/>
      <c r="D214" s="9"/>
      <c r="E214" s="9"/>
      <c r="F214" s="9"/>
      <c r="G214" s="9"/>
      <c r="H214" s="9"/>
      <c r="I214" s="9"/>
      <c r="J214" s="9"/>
    </row>
    <row r="215" spans="1:10" s="75" customFormat="1" ht="11.25" customHeight="1">
      <c r="A215" s="9"/>
      <c r="B215" s="36"/>
      <c r="C215" s="36"/>
      <c r="D215" s="36"/>
      <c r="E215" s="36"/>
      <c r="F215" s="36"/>
      <c r="G215" s="36"/>
      <c r="I215" s="41"/>
      <c r="J215" s="56"/>
    </row>
    <row r="216" spans="1:10" ht="12.75">
      <c r="A216" s="37" t="s">
        <v>113</v>
      </c>
      <c r="B216" s="37" t="s">
        <v>145</v>
      </c>
      <c r="C216" s="37"/>
      <c r="D216" s="9"/>
      <c r="E216" s="9"/>
      <c r="F216" s="9"/>
      <c r="G216" s="9"/>
      <c r="H216" s="9"/>
      <c r="I216" s="53"/>
      <c r="J216" s="8"/>
    </row>
    <row r="217" spans="1:10" ht="12.75">
      <c r="A217" s="37"/>
      <c r="B217" s="37"/>
      <c r="C217" s="37"/>
      <c r="D217" s="9"/>
      <c r="E217" s="9"/>
      <c r="F217" s="9"/>
      <c r="G217" s="9"/>
      <c r="H217" s="9"/>
      <c r="I217" s="53"/>
      <c r="J217" s="21" t="s">
        <v>67</v>
      </c>
    </row>
    <row r="218" spans="1:10" ht="12.75">
      <c r="A218" s="37"/>
      <c r="B218" s="37"/>
      <c r="C218" s="37"/>
      <c r="D218" s="9"/>
      <c r="E218" s="9"/>
      <c r="F218" s="9"/>
      <c r="G218" s="9"/>
      <c r="H218" s="9"/>
      <c r="I218" s="53"/>
      <c r="J218" s="133" t="s">
        <v>48</v>
      </c>
    </row>
    <row r="219" spans="1:10" ht="12.75">
      <c r="A219" s="37"/>
      <c r="B219" s="37"/>
      <c r="C219" s="37"/>
      <c r="D219" s="9"/>
      <c r="E219" s="9"/>
      <c r="F219" s="9"/>
      <c r="G219" s="9"/>
      <c r="H219" s="9"/>
      <c r="I219" s="53"/>
      <c r="J219" s="21" t="s">
        <v>292</v>
      </c>
    </row>
    <row r="220" spans="1:10" ht="12.75">
      <c r="A220" s="37"/>
      <c r="B220" s="37"/>
      <c r="C220" s="37"/>
      <c r="D220" s="9"/>
      <c r="E220" s="9"/>
      <c r="F220" s="9"/>
      <c r="G220" s="9"/>
      <c r="H220" s="9"/>
      <c r="I220" s="53"/>
      <c r="J220" s="39" t="s">
        <v>51</v>
      </c>
    </row>
    <row r="221" spans="1:10" ht="12.75">
      <c r="A221" s="37"/>
      <c r="B221" s="37"/>
      <c r="C221" s="37"/>
      <c r="D221" s="9"/>
      <c r="E221" s="9"/>
      <c r="F221" s="9"/>
      <c r="G221" s="9"/>
      <c r="H221" s="9"/>
      <c r="I221" s="53"/>
      <c r="J221" s="39"/>
    </row>
    <row r="222" spans="1:10" ht="12.75">
      <c r="A222" s="9"/>
      <c r="B222" s="9" t="s">
        <v>76</v>
      </c>
      <c r="C222" s="9"/>
      <c r="D222" s="9"/>
      <c r="E222" s="9"/>
      <c r="F222" s="9"/>
      <c r="G222" s="9"/>
      <c r="H222" s="9"/>
      <c r="I222" s="53"/>
      <c r="J222" s="8">
        <f>'BS'!C30</f>
        <v>5131</v>
      </c>
    </row>
    <row r="223" spans="1:10" ht="12.75">
      <c r="A223" s="9"/>
      <c r="B223" s="9" t="s">
        <v>289</v>
      </c>
      <c r="C223" s="9"/>
      <c r="D223" s="9"/>
      <c r="E223" s="9"/>
      <c r="F223" s="9"/>
      <c r="G223" s="9"/>
      <c r="H223" s="9"/>
      <c r="I223" s="53"/>
      <c r="J223" s="11">
        <f>'BS'!C29</f>
        <v>1626</v>
      </c>
    </row>
    <row r="224" spans="1:10" ht="13.5" thickBot="1">
      <c r="A224" s="1"/>
      <c r="B224" s="1"/>
      <c r="C224" s="1"/>
      <c r="D224" s="1"/>
      <c r="E224" s="1"/>
      <c r="F224" s="1"/>
      <c r="G224" s="1"/>
      <c r="H224" s="1"/>
      <c r="I224" s="49"/>
      <c r="J224" s="155">
        <f>SUM(J222:J223)</f>
        <v>6757</v>
      </c>
    </row>
    <row r="225" spans="1:10" ht="12.75">
      <c r="A225" s="1" t="s">
        <v>89</v>
      </c>
      <c r="B225" s="1"/>
      <c r="C225" s="1"/>
      <c r="D225" s="1"/>
      <c r="E225" s="1"/>
      <c r="F225" s="24"/>
      <c r="G225" s="1"/>
      <c r="H225" s="1"/>
      <c r="I225" s="49"/>
      <c r="J225" s="9"/>
    </row>
    <row r="226" spans="1:10" ht="12.75" customHeight="1">
      <c r="A226" s="23" t="s">
        <v>146</v>
      </c>
      <c r="B226" s="200" t="s">
        <v>291</v>
      </c>
      <c r="C226" s="200"/>
      <c r="D226" s="200"/>
      <c r="E226" s="200"/>
      <c r="F226" s="200"/>
      <c r="G226" s="200"/>
      <c r="H226" s="200"/>
      <c r="I226" s="200"/>
      <c r="J226" s="200"/>
    </row>
    <row r="227" spans="1:10" ht="12.75">
      <c r="A227" s="23"/>
      <c r="B227" s="200"/>
      <c r="C227" s="200"/>
      <c r="D227" s="200"/>
      <c r="E227" s="200"/>
      <c r="F227" s="200"/>
      <c r="G227" s="200"/>
      <c r="H227" s="200"/>
      <c r="I227" s="200"/>
      <c r="J227" s="200"/>
    </row>
    <row r="228" spans="1:10" ht="12.75">
      <c r="A228" s="1"/>
      <c r="B228" s="1"/>
      <c r="C228" s="1"/>
      <c r="D228" s="1"/>
      <c r="E228" s="1"/>
      <c r="F228" s="1"/>
      <c r="G228" s="1"/>
      <c r="H228" s="1"/>
      <c r="I228" s="49"/>
      <c r="J228" s="1"/>
    </row>
    <row r="229" spans="1:10" ht="12.75">
      <c r="A229" s="179" t="s">
        <v>147</v>
      </c>
      <c r="B229" s="179" t="s">
        <v>148</v>
      </c>
      <c r="C229" s="179"/>
      <c r="D229" s="180"/>
      <c r="E229" s="180"/>
      <c r="F229" s="180"/>
      <c r="G229" s="180"/>
      <c r="H229" s="180"/>
      <c r="I229" s="181"/>
      <c r="J229" s="180"/>
    </row>
    <row r="230" spans="1:10" ht="6" customHeight="1">
      <c r="A230" s="180"/>
      <c r="B230" s="206" t="s">
        <v>325</v>
      </c>
      <c r="C230" s="206"/>
      <c r="D230" s="206"/>
      <c r="E230" s="206"/>
      <c r="F230" s="206"/>
      <c r="G230" s="206"/>
      <c r="H230" s="206"/>
      <c r="I230" s="206"/>
      <c r="J230" s="206"/>
    </row>
    <row r="231" spans="1:10" ht="6" customHeight="1">
      <c r="A231" s="180"/>
      <c r="B231" s="206"/>
      <c r="C231" s="206"/>
      <c r="D231" s="206"/>
      <c r="E231" s="206"/>
      <c r="F231" s="206"/>
      <c r="G231" s="206"/>
      <c r="H231" s="206"/>
      <c r="I231" s="206"/>
      <c r="J231" s="206"/>
    </row>
    <row r="232" spans="1:10" ht="6" customHeight="1">
      <c r="A232" s="180"/>
      <c r="B232" s="206"/>
      <c r="C232" s="206"/>
      <c r="D232" s="206"/>
      <c r="E232" s="206"/>
      <c r="F232" s="206"/>
      <c r="G232" s="206"/>
      <c r="H232" s="206"/>
      <c r="I232" s="206"/>
      <c r="J232" s="206"/>
    </row>
    <row r="233" spans="1:10" ht="6" customHeight="1">
      <c r="A233" s="180"/>
      <c r="B233" s="206"/>
      <c r="C233" s="206"/>
      <c r="D233" s="206"/>
      <c r="E233" s="206"/>
      <c r="F233" s="206"/>
      <c r="G233" s="206"/>
      <c r="H233" s="206"/>
      <c r="I233" s="206"/>
      <c r="J233" s="206"/>
    </row>
    <row r="234" spans="1:10" ht="6" customHeight="1">
      <c r="A234" s="180"/>
      <c r="B234" s="206"/>
      <c r="C234" s="206"/>
      <c r="D234" s="206"/>
      <c r="E234" s="206"/>
      <c r="F234" s="206"/>
      <c r="G234" s="206"/>
      <c r="H234" s="206"/>
      <c r="I234" s="206"/>
      <c r="J234" s="206"/>
    </row>
    <row r="235" spans="1:10" s="75" customFormat="1" ht="2.25" customHeight="1">
      <c r="A235" s="180"/>
      <c r="B235" s="182"/>
      <c r="C235" s="182"/>
      <c r="D235" s="182"/>
      <c r="E235" s="182"/>
      <c r="F235" s="182"/>
      <c r="G235" s="182"/>
      <c r="H235" s="182"/>
      <c r="I235" s="182"/>
      <c r="J235" s="182"/>
    </row>
    <row r="236" spans="1:10" ht="15.75" customHeight="1">
      <c r="A236" s="180"/>
      <c r="B236" s="218" t="s">
        <v>356</v>
      </c>
      <c r="C236" s="218"/>
      <c r="D236" s="218"/>
      <c r="E236" s="218"/>
      <c r="F236" s="218"/>
      <c r="G236" s="218"/>
      <c r="H236" s="218"/>
      <c r="I236" s="218"/>
      <c r="J236" s="218"/>
    </row>
    <row r="237" spans="1:10" ht="15.75" customHeight="1">
      <c r="A237" s="180"/>
      <c r="B237" s="218"/>
      <c r="C237" s="218"/>
      <c r="D237" s="218"/>
      <c r="E237" s="218"/>
      <c r="F237" s="218"/>
      <c r="G237" s="218"/>
      <c r="H237" s="218"/>
      <c r="I237" s="218"/>
      <c r="J237" s="218"/>
    </row>
    <row r="238" spans="1:10" ht="15.75" customHeight="1">
      <c r="A238" s="180"/>
      <c r="B238" s="218"/>
      <c r="C238" s="218"/>
      <c r="D238" s="218"/>
      <c r="E238" s="218"/>
      <c r="F238" s="218"/>
      <c r="G238" s="218"/>
      <c r="H238" s="218"/>
      <c r="I238" s="218"/>
      <c r="J238" s="218"/>
    </row>
    <row r="239" spans="1:10" ht="8.25" customHeight="1">
      <c r="A239" s="180"/>
      <c r="B239" s="182"/>
      <c r="C239" s="182"/>
      <c r="D239" s="182"/>
      <c r="E239" s="182"/>
      <c r="F239" s="182"/>
      <c r="G239" s="182"/>
      <c r="H239" s="182"/>
      <c r="I239" s="182"/>
      <c r="J239" s="182"/>
    </row>
    <row r="240" spans="1:10" ht="12.75">
      <c r="A240" s="183" t="s">
        <v>149</v>
      </c>
      <c r="B240" s="183" t="s">
        <v>150</v>
      </c>
      <c r="C240" s="183"/>
      <c r="D240" s="180"/>
      <c r="E240" s="180"/>
      <c r="F240" s="180"/>
      <c r="G240" s="180"/>
      <c r="H240" s="180"/>
      <c r="I240" s="181"/>
      <c r="J240" s="180"/>
    </row>
    <row r="241" spans="1:10" ht="13.5" customHeight="1">
      <c r="A241" s="180"/>
      <c r="B241" s="206" t="s">
        <v>358</v>
      </c>
      <c r="C241" s="206"/>
      <c r="D241" s="206"/>
      <c r="E241" s="206"/>
      <c r="F241" s="206"/>
      <c r="G241" s="206"/>
      <c r="H241" s="206"/>
      <c r="I241" s="206"/>
      <c r="J241" s="206"/>
    </row>
    <row r="242" spans="1:10" ht="13.5" customHeight="1">
      <c r="A242" s="180"/>
      <c r="B242" s="206"/>
      <c r="C242" s="206"/>
      <c r="D242" s="206"/>
      <c r="E242" s="206"/>
      <c r="F242" s="206"/>
      <c r="G242" s="206"/>
      <c r="H242" s="206"/>
      <c r="I242" s="206"/>
      <c r="J242" s="206"/>
    </row>
    <row r="243" spans="1:10" ht="13.5" customHeight="1">
      <c r="A243" s="180"/>
      <c r="B243" s="206"/>
      <c r="C243" s="206"/>
      <c r="D243" s="206"/>
      <c r="E243" s="206"/>
      <c r="F243" s="206"/>
      <c r="G243" s="206"/>
      <c r="H243" s="206"/>
      <c r="I243" s="206"/>
      <c r="J243" s="206"/>
    </row>
    <row r="244" spans="1:10" s="75" customFormat="1" ht="5.25" customHeight="1">
      <c r="A244" s="180"/>
      <c r="B244" s="180"/>
      <c r="C244" s="180"/>
      <c r="D244" s="180"/>
      <c r="E244" s="180"/>
      <c r="F244" s="180"/>
      <c r="G244" s="180"/>
      <c r="H244" s="180"/>
      <c r="I244" s="180"/>
      <c r="J244" s="180"/>
    </row>
    <row r="245" spans="1:10" ht="19.5" customHeight="1">
      <c r="A245" s="180"/>
      <c r="B245" s="208" t="s">
        <v>355</v>
      </c>
      <c r="C245" s="208"/>
      <c r="D245" s="208"/>
      <c r="E245" s="208"/>
      <c r="F245" s="208"/>
      <c r="G245" s="208"/>
      <c r="H245" s="208"/>
      <c r="I245" s="208"/>
      <c r="J245" s="208"/>
    </row>
    <row r="246" spans="1:10" ht="19.5" customHeight="1">
      <c r="A246" s="180"/>
      <c r="B246" s="208"/>
      <c r="C246" s="208"/>
      <c r="D246" s="208"/>
      <c r="E246" s="208"/>
      <c r="F246" s="208"/>
      <c r="G246" s="208"/>
      <c r="H246" s="208"/>
      <c r="I246" s="208"/>
      <c r="J246" s="208"/>
    </row>
    <row r="247" spans="1:10" ht="12.75" customHeight="1">
      <c r="A247" s="180"/>
      <c r="B247" s="180"/>
      <c r="C247" s="180"/>
      <c r="D247" s="180"/>
      <c r="E247" s="180"/>
      <c r="F247" s="180"/>
      <c r="G247" s="180"/>
      <c r="H247" s="180"/>
      <c r="I247" s="180"/>
      <c r="J247" s="180"/>
    </row>
    <row r="248" spans="1:10" ht="12.75">
      <c r="A248" s="183" t="s">
        <v>151</v>
      </c>
      <c r="B248" s="183" t="s">
        <v>152</v>
      </c>
      <c r="C248" s="183"/>
      <c r="D248" s="180"/>
      <c r="E248" s="180"/>
      <c r="F248" s="180"/>
      <c r="G248" s="180"/>
      <c r="H248" s="180"/>
      <c r="I248" s="181"/>
      <c r="J248" s="180"/>
    </row>
    <row r="249" spans="1:11" ht="57" customHeight="1">
      <c r="A249" s="180"/>
      <c r="B249" s="208" t="s">
        <v>326</v>
      </c>
      <c r="C249" s="208"/>
      <c r="D249" s="208"/>
      <c r="E249" s="208"/>
      <c r="F249" s="208"/>
      <c r="G249" s="208"/>
      <c r="H249" s="208"/>
      <c r="I249" s="208"/>
      <c r="J249" s="208"/>
      <c r="K249" s="184"/>
    </row>
    <row r="250" spans="1:10" ht="12.75">
      <c r="A250" s="1"/>
      <c r="B250" s="68"/>
      <c r="C250" s="68"/>
      <c r="D250" s="68"/>
      <c r="E250" s="68"/>
      <c r="F250" s="68"/>
      <c r="G250" s="68"/>
      <c r="H250" s="68"/>
      <c r="I250" s="68"/>
      <c r="J250" s="68"/>
    </row>
    <row r="251" spans="1:10" ht="12.75" customHeight="1">
      <c r="A251" s="40" t="s">
        <v>153</v>
      </c>
      <c r="B251" s="3" t="s">
        <v>194</v>
      </c>
      <c r="C251" s="3"/>
      <c r="D251" s="9"/>
      <c r="E251" s="9"/>
      <c r="F251" s="9"/>
      <c r="G251" s="9"/>
      <c r="H251" s="9"/>
      <c r="I251" s="36"/>
      <c r="J251" s="36"/>
    </row>
    <row r="252" spans="1:10" ht="16.5" customHeight="1">
      <c r="A252" s="9"/>
      <c r="B252" s="196" t="s">
        <v>193</v>
      </c>
      <c r="C252" s="196"/>
      <c r="D252" s="196"/>
      <c r="E252" s="196"/>
      <c r="F252" s="196"/>
      <c r="G252" s="196"/>
      <c r="H252" s="196"/>
      <c r="I252" s="196"/>
      <c r="J252" s="196"/>
    </row>
    <row r="253" spans="1:10" ht="12.75">
      <c r="A253" s="9"/>
      <c r="B253" s="36"/>
      <c r="C253" s="36"/>
      <c r="D253" s="36"/>
      <c r="E253" s="36"/>
      <c r="F253" s="36"/>
      <c r="G253" s="36"/>
      <c r="H253" s="36"/>
      <c r="I253" s="36"/>
      <c r="J253" s="36"/>
    </row>
    <row r="254" spans="1:10" ht="12.75">
      <c r="A254" s="40" t="s">
        <v>60</v>
      </c>
      <c r="B254" s="40" t="s">
        <v>217</v>
      </c>
      <c r="C254" s="40"/>
      <c r="D254" s="9"/>
      <c r="E254" s="9"/>
      <c r="F254" s="9"/>
      <c r="G254" s="9"/>
      <c r="H254" s="9"/>
      <c r="I254" s="53"/>
      <c r="J254" s="12"/>
    </row>
    <row r="255" spans="1:10" ht="12.75">
      <c r="A255" s="40"/>
      <c r="B255" s="40"/>
      <c r="C255" s="40"/>
      <c r="D255" s="9"/>
      <c r="E255" s="9"/>
      <c r="F255" s="9"/>
      <c r="G255" s="9"/>
      <c r="H255" s="132"/>
      <c r="I255" s="53"/>
      <c r="J255" s="131"/>
    </row>
    <row r="256" spans="1:10" ht="12.75">
      <c r="A256" s="9"/>
      <c r="B256" s="9"/>
      <c r="C256" s="9"/>
      <c r="D256" s="9"/>
      <c r="E256" s="9"/>
      <c r="F256" s="9"/>
      <c r="H256" s="132"/>
      <c r="I256" s="58"/>
      <c r="J256" s="41" t="s">
        <v>67</v>
      </c>
    </row>
    <row r="257" spans="1:10" ht="12.75">
      <c r="A257" s="1"/>
      <c r="B257" s="15"/>
      <c r="C257" s="15"/>
      <c r="D257" s="15"/>
      <c r="E257" s="15"/>
      <c r="F257" s="15"/>
      <c r="H257" s="132"/>
      <c r="I257" s="41" t="s">
        <v>180</v>
      </c>
      <c r="J257" s="133" t="s">
        <v>48</v>
      </c>
    </row>
    <row r="258" spans="1:10" ht="12.75">
      <c r="A258" s="1"/>
      <c r="B258" s="15"/>
      <c r="C258" s="15"/>
      <c r="D258" s="15"/>
      <c r="E258" s="15"/>
      <c r="F258" s="15"/>
      <c r="H258" s="21"/>
      <c r="I258" s="21" t="s">
        <v>292</v>
      </c>
      <c r="J258" s="21" t="s">
        <v>292</v>
      </c>
    </row>
    <row r="259" spans="1:10" ht="12.75">
      <c r="A259" s="1"/>
      <c r="B259" s="15"/>
      <c r="C259" s="15"/>
      <c r="D259" s="15"/>
      <c r="E259" s="15"/>
      <c r="F259" s="15"/>
      <c r="H259" s="133"/>
      <c r="I259" s="31" t="s">
        <v>51</v>
      </c>
      <c r="J259" s="31" t="s">
        <v>51</v>
      </c>
    </row>
    <row r="260" spans="1:10" ht="7.5" customHeight="1">
      <c r="A260" s="1"/>
      <c r="B260" s="15"/>
      <c r="C260" s="15"/>
      <c r="D260" s="15"/>
      <c r="E260" s="15"/>
      <c r="F260" s="15"/>
      <c r="H260" s="103"/>
      <c r="I260" s="43"/>
      <c r="J260" s="43"/>
    </row>
    <row r="261" spans="1:11" ht="12.75">
      <c r="A261" s="1"/>
      <c r="B261" s="195" t="s">
        <v>154</v>
      </c>
      <c r="C261" s="195"/>
      <c r="D261" s="195"/>
      <c r="E261" s="195"/>
      <c r="F261" s="15"/>
      <c r="H261" s="103"/>
      <c r="I261" s="85"/>
      <c r="J261" s="85"/>
      <c r="K261" s="69"/>
    </row>
    <row r="262" spans="1:11" ht="12.75">
      <c r="A262" s="1"/>
      <c r="B262" s="195" t="s">
        <v>213</v>
      </c>
      <c r="C262" s="195"/>
      <c r="D262" s="195"/>
      <c r="E262" s="195"/>
      <c r="F262" s="15"/>
      <c r="H262" s="134"/>
      <c r="I262" s="85">
        <v>149</v>
      </c>
      <c r="J262" s="85">
        <v>984</v>
      </c>
      <c r="K262" s="69"/>
    </row>
    <row r="263" spans="1:11" ht="12.75">
      <c r="A263" s="1"/>
      <c r="B263" s="195" t="s">
        <v>223</v>
      </c>
      <c r="C263" s="195"/>
      <c r="D263" s="195"/>
      <c r="E263" s="195"/>
      <c r="F263" s="15"/>
      <c r="H263" s="134"/>
      <c r="I263" s="85">
        <v>205</v>
      </c>
      <c r="J263" s="85">
        <v>205</v>
      </c>
      <c r="K263" s="69"/>
    </row>
    <row r="264" spans="1:11" ht="12.75">
      <c r="A264" s="1"/>
      <c r="B264" s="195" t="s">
        <v>212</v>
      </c>
      <c r="C264" s="195"/>
      <c r="D264" s="195"/>
      <c r="E264" s="195"/>
      <c r="F264" s="15"/>
      <c r="H264" s="134"/>
      <c r="I264" s="85"/>
      <c r="J264" s="85"/>
      <c r="K264" s="69"/>
    </row>
    <row r="265" spans="1:11" ht="12.75">
      <c r="A265" s="1"/>
      <c r="B265" s="195" t="s">
        <v>213</v>
      </c>
      <c r="C265" s="195"/>
      <c r="D265" s="195"/>
      <c r="E265" s="195"/>
      <c r="F265" s="15"/>
      <c r="H265" s="134"/>
      <c r="I265" s="85">
        <v>186</v>
      </c>
      <c r="J265" s="85">
        <v>3</v>
      </c>
      <c r="K265" s="69"/>
    </row>
    <row r="266" spans="1:11" ht="12.75">
      <c r="A266" s="1"/>
      <c r="B266" s="15"/>
      <c r="C266" s="15"/>
      <c r="D266" s="15"/>
      <c r="E266" s="15"/>
      <c r="F266" s="15"/>
      <c r="H266" s="134"/>
      <c r="I266" s="85"/>
      <c r="J266" s="85"/>
      <c r="K266" s="69"/>
    </row>
    <row r="267" spans="1:10" ht="13.5" thickBot="1">
      <c r="A267" s="1"/>
      <c r="B267" s="15"/>
      <c r="C267" s="15"/>
      <c r="D267" s="15"/>
      <c r="E267" s="15"/>
      <c r="F267" s="15"/>
      <c r="H267" s="135"/>
      <c r="I267" s="86">
        <f>SUM(I262:I266)</f>
        <v>540</v>
      </c>
      <c r="J267" s="86">
        <f>SUM(J262:J266)</f>
        <v>1192</v>
      </c>
    </row>
    <row r="268" spans="1:10" ht="12.75">
      <c r="A268" s="1"/>
      <c r="B268" s="15"/>
      <c r="C268" s="15"/>
      <c r="D268" s="15"/>
      <c r="E268" s="15"/>
      <c r="F268" s="15"/>
      <c r="G268" s="15"/>
      <c r="H268" s="30"/>
      <c r="I268" s="48"/>
      <c r="J268" s="15"/>
    </row>
    <row r="269" spans="1:10" ht="7.5" customHeight="1">
      <c r="A269" s="1"/>
      <c r="B269" s="196" t="s">
        <v>284</v>
      </c>
      <c r="C269" s="196"/>
      <c r="D269" s="196"/>
      <c r="E269" s="196"/>
      <c r="F269" s="196"/>
      <c r="G269" s="196"/>
      <c r="H269" s="196"/>
      <c r="I269" s="196"/>
      <c r="J269" s="196"/>
    </row>
    <row r="270" spans="1:10" ht="7.5" customHeight="1">
      <c r="A270" s="1"/>
      <c r="B270" s="196"/>
      <c r="C270" s="196"/>
      <c r="D270" s="196"/>
      <c r="E270" s="196"/>
      <c r="F270" s="196"/>
      <c r="G270" s="196"/>
      <c r="H270" s="196"/>
      <c r="I270" s="196"/>
      <c r="J270" s="196"/>
    </row>
    <row r="271" spans="1:10" ht="7.5" customHeight="1">
      <c r="A271" s="1"/>
      <c r="B271" s="196"/>
      <c r="C271" s="196"/>
      <c r="D271" s="196"/>
      <c r="E271" s="196"/>
      <c r="F271" s="196"/>
      <c r="G271" s="196"/>
      <c r="H271" s="196"/>
      <c r="I271" s="196"/>
      <c r="J271" s="196"/>
    </row>
    <row r="272" spans="1:10" ht="7.5" customHeight="1">
      <c r="A272" s="1"/>
      <c r="B272" s="196"/>
      <c r="C272" s="196"/>
      <c r="D272" s="196"/>
      <c r="E272" s="196"/>
      <c r="F272" s="196"/>
      <c r="G272" s="196"/>
      <c r="H272" s="196"/>
      <c r="I272" s="196"/>
      <c r="J272" s="196"/>
    </row>
    <row r="274" spans="1:10" ht="12.75" customHeight="1">
      <c r="A274" s="23" t="s">
        <v>146</v>
      </c>
      <c r="B274" s="200" t="s">
        <v>291</v>
      </c>
      <c r="C274" s="200"/>
      <c r="D274" s="200"/>
      <c r="E274" s="200"/>
      <c r="F274" s="200"/>
      <c r="G274" s="200"/>
      <c r="H274" s="200"/>
      <c r="I274" s="200"/>
      <c r="J274" s="200"/>
    </row>
    <row r="275" spans="1:10" ht="12.75">
      <c r="A275" s="23"/>
      <c r="B275" s="200"/>
      <c r="C275" s="200"/>
      <c r="D275" s="200"/>
      <c r="E275" s="200"/>
      <c r="F275" s="200"/>
      <c r="G275" s="200"/>
      <c r="H275" s="200"/>
      <c r="I275" s="200"/>
      <c r="J275" s="200"/>
    </row>
    <row r="277" spans="1:10" ht="12.75">
      <c r="A277" s="3" t="s">
        <v>155</v>
      </c>
      <c r="B277" s="3" t="s">
        <v>224</v>
      </c>
      <c r="C277" s="3"/>
      <c r="D277" s="1"/>
      <c r="E277" s="1"/>
      <c r="F277" s="1"/>
      <c r="G277" s="1"/>
      <c r="H277" s="1"/>
      <c r="I277" s="49"/>
      <c r="J277" s="1"/>
    </row>
    <row r="278" spans="1:10" ht="12.75" customHeight="1">
      <c r="A278" s="1"/>
      <c r="B278" s="195" t="s">
        <v>225</v>
      </c>
      <c r="C278" s="195"/>
      <c r="D278" s="195"/>
      <c r="E278" s="195"/>
      <c r="F278" s="195"/>
      <c r="G278" s="195"/>
      <c r="H278" s="195"/>
      <c r="I278" s="195"/>
      <c r="J278" s="195"/>
    </row>
    <row r="279" spans="1:10" ht="12.75">
      <c r="A279" s="1"/>
      <c r="B279" s="15"/>
      <c r="C279" s="15"/>
      <c r="D279" s="15"/>
      <c r="E279" s="15"/>
      <c r="F279" s="15"/>
      <c r="G279" s="15"/>
      <c r="H279" s="15"/>
      <c r="I279" s="15"/>
      <c r="J279" s="15"/>
    </row>
    <row r="280" spans="1:10" ht="12.75">
      <c r="A280" s="3" t="s">
        <v>156</v>
      </c>
      <c r="B280" s="3" t="s">
        <v>157</v>
      </c>
      <c r="C280" s="3"/>
      <c r="D280" s="1"/>
      <c r="E280" s="1"/>
      <c r="F280" s="1"/>
      <c r="G280" s="1"/>
      <c r="H280" s="1"/>
      <c r="I280" s="49"/>
      <c r="J280" s="1"/>
    </row>
    <row r="281" spans="1:10" ht="12.75">
      <c r="A281" s="1"/>
      <c r="B281" s="1" t="s">
        <v>158</v>
      </c>
      <c r="C281" s="1"/>
      <c r="D281" s="1"/>
      <c r="E281" s="1"/>
      <c r="F281" s="1"/>
      <c r="G281" s="1"/>
      <c r="H281" s="1"/>
      <c r="I281" s="49"/>
      <c r="J281" s="1"/>
    </row>
    <row r="282" spans="1:10" ht="12.75">
      <c r="A282" s="1"/>
      <c r="B282" s="1"/>
      <c r="C282" s="1"/>
      <c r="D282" s="1"/>
      <c r="E282" s="1"/>
      <c r="F282" s="1"/>
      <c r="G282" s="1"/>
      <c r="H282" s="1"/>
      <c r="I282" s="49"/>
      <c r="J282" s="1"/>
    </row>
    <row r="283" spans="1:10" ht="12.75">
      <c r="A283" s="3" t="s">
        <v>159</v>
      </c>
      <c r="B283" s="3" t="s">
        <v>160</v>
      </c>
      <c r="C283" s="3"/>
      <c r="D283" s="1"/>
      <c r="E283" s="1"/>
      <c r="F283" s="1"/>
      <c r="G283" s="1"/>
      <c r="H283" s="1"/>
      <c r="I283" s="49"/>
      <c r="J283" s="1"/>
    </row>
    <row r="284" spans="1:10" ht="15" customHeight="1">
      <c r="A284" s="3"/>
      <c r="B284" s="196" t="s">
        <v>307</v>
      </c>
      <c r="C284" s="196"/>
      <c r="D284" s="196"/>
      <c r="E284" s="196"/>
      <c r="F284" s="196"/>
      <c r="G284" s="196"/>
      <c r="H284" s="196"/>
      <c r="I284" s="196"/>
      <c r="J284" s="196"/>
    </row>
    <row r="285" spans="1:10" ht="12.75" customHeight="1">
      <c r="A285" s="3"/>
      <c r="B285" s="196"/>
      <c r="C285" s="196"/>
      <c r="D285" s="196"/>
      <c r="E285" s="196"/>
      <c r="F285" s="196"/>
      <c r="G285" s="196"/>
      <c r="H285" s="196"/>
      <c r="I285" s="196"/>
      <c r="J285" s="196"/>
    </row>
    <row r="286" spans="1:10" ht="12.75">
      <c r="A286" s="3"/>
      <c r="B286" s="1" t="s">
        <v>161</v>
      </c>
      <c r="C286" s="1"/>
      <c r="D286" s="1"/>
      <c r="E286" s="1"/>
      <c r="F286" s="1"/>
      <c r="G286" s="1"/>
      <c r="H286" s="1"/>
      <c r="I286" s="49"/>
      <c r="J286" s="21" t="s">
        <v>51</v>
      </c>
    </row>
    <row r="287" spans="1:10" ht="6" customHeight="1">
      <c r="A287" s="3"/>
      <c r="B287" s="1"/>
      <c r="C287" s="1"/>
      <c r="D287" s="1"/>
      <c r="E287" s="1"/>
      <c r="F287" s="1"/>
      <c r="G287" s="1"/>
      <c r="H287" s="1"/>
      <c r="I287" s="49"/>
      <c r="J287" s="1"/>
    </row>
    <row r="288" spans="1:10" ht="12.75">
      <c r="A288" s="3"/>
      <c r="B288" s="44" t="s">
        <v>80</v>
      </c>
      <c r="C288" s="44"/>
      <c r="D288" s="1"/>
      <c r="E288" s="1"/>
      <c r="F288" s="1"/>
      <c r="G288" s="1"/>
      <c r="H288" s="1"/>
      <c r="I288" s="49"/>
      <c r="J288" s="45"/>
    </row>
    <row r="289" spans="1:10" ht="12.75">
      <c r="A289" s="3"/>
      <c r="B289" s="44"/>
      <c r="C289" s="44"/>
      <c r="D289" s="1"/>
      <c r="E289" s="1"/>
      <c r="F289" s="1"/>
      <c r="G289" s="1"/>
      <c r="H289" s="1"/>
      <c r="I289" s="49"/>
      <c r="J289" s="45"/>
    </row>
    <row r="290" spans="1:10" ht="12.75">
      <c r="A290" s="3"/>
      <c r="B290" s="1" t="s">
        <v>333</v>
      </c>
      <c r="C290" s="1"/>
      <c r="D290" s="1"/>
      <c r="E290" s="1"/>
      <c r="F290" s="1"/>
      <c r="G290" s="1"/>
      <c r="H290" s="1"/>
      <c r="I290" s="49"/>
      <c r="J290" s="45"/>
    </row>
    <row r="291" spans="1:10" ht="12.75">
      <c r="A291" s="3"/>
      <c r="B291" s="1" t="s">
        <v>334</v>
      </c>
      <c r="C291" s="1"/>
      <c r="D291" s="1"/>
      <c r="E291" s="1"/>
      <c r="F291" s="1"/>
      <c r="G291" s="1"/>
      <c r="H291" s="1"/>
      <c r="I291" s="49"/>
      <c r="J291" s="45">
        <v>10000</v>
      </c>
    </row>
    <row r="292" spans="1:10" ht="12.75">
      <c r="A292" s="3"/>
      <c r="B292" s="1" t="s">
        <v>226</v>
      </c>
      <c r="C292" s="1"/>
      <c r="D292" s="1"/>
      <c r="E292" s="1"/>
      <c r="F292" s="1"/>
      <c r="G292" s="1"/>
      <c r="H292" s="1"/>
      <c r="I292" s="49"/>
      <c r="J292" s="45"/>
    </row>
    <row r="293" spans="1:10" ht="12.75">
      <c r="A293" s="3"/>
      <c r="B293" s="1" t="s">
        <v>335</v>
      </c>
      <c r="C293" s="1"/>
      <c r="D293" s="1"/>
      <c r="E293" s="1"/>
      <c r="F293" s="1"/>
      <c r="G293" s="1"/>
      <c r="H293" s="1"/>
      <c r="I293" s="49"/>
      <c r="J293" s="45">
        <v>1063</v>
      </c>
    </row>
    <row r="294" spans="1:10" ht="12.75">
      <c r="A294" s="3"/>
      <c r="B294" s="1" t="s">
        <v>336</v>
      </c>
      <c r="C294" s="1"/>
      <c r="D294" s="1"/>
      <c r="E294" s="1"/>
      <c r="F294" s="1"/>
      <c r="G294" s="1"/>
      <c r="H294" s="1"/>
      <c r="I294" s="49"/>
      <c r="J294" s="45">
        <v>2065</v>
      </c>
    </row>
    <row r="295" spans="1:10" ht="12.75">
      <c r="A295" s="3"/>
      <c r="B295" s="1"/>
      <c r="C295" s="1"/>
      <c r="D295" s="1"/>
      <c r="E295" s="1"/>
      <c r="F295" s="1"/>
      <c r="G295" s="1"/>
      <c r="H295" s="1"/>
      <c r="I295" s="49"/>
      <c r="J295" s="167">
        <f>SUM(J291:J294)</f>
        <v>13128</v>
      </c>
    </row>
    <row r="296" spans="1:10" ht="3.75" customHeight="1">
      <c r="A296" s="3"/>
      <c r="B296" s="1"/>
      <c r="C296" s="1"/>
      <c r="D296" s="1"/>
      <c r="E296" s="1"/>
      <c r="F296" s="1"/>
      <c r="G296" s="1"/>
      <c r="H296" s="1"/>
      <c r="I296" s="49"/>
      <c r="J296" s="45"/>
    </row>
    <row r="297" spans="1:10" ht="12.75">
      <c r="A297" s="3"/>
      <c r="B297" s="44" t="s">
        <v>162</v>
      </c>
      <c r="C297" s="44"/>
      <c r="D297" s="1"/>
      <c r="E297" s="1"/>
      <c r="F297" s="1"/>
      <c r="G297" s="1"/>
      <c r="H297" s="1"/>
      <c r="I297" s="49"/>
      <c r="J297" s="45"/>
    </row>
    <row r="298" spans="1:10" ht="12.75">
      <c r="A298" s="3"/>
      <c r="B298" s="44"/>
      <c r="C298" s="44"/>
      <c r="D298" s="1"/>
      <c r="E298" s="1"/>
      <c r="F298" s="1"/>
      <c r="G298" s="1"/>
      <c r="H298" s="1"/>
      <c r="I298" s="49"/>
      <c r="J298" s="45"/>
    </row>
    <row r="299" spans="1:10" ht="12.75">
      <c r="A299" s="3"/>
      <c r="B299" s="1" t="s">
        <v>226</v>
      </c>
      <c r="C299" s="1"/>
      <c r="D299" s="1"/>
      <c r="E299" s="1"/>
      <c r="F299" s="1"/>
      <c r="G299" s="1"/>
      <c r="H299" s="1"/>
      <c r="I299" s="49"/>
      <c r="J299" s="45"/>
    </row>
    <row r="300" spans="1:10" ht="12.75">
      <c r="A300" s="3"/>
      <c r="B300" s="1" t="s">
        <v>336</v>
      </c>
      <c r="C300" s="1"/>
      <c r="D300" s="1"/>
      <c r="E300" s="1"/>
      <c r="F300" s="1"/>
      <c r="G300" s="1"/>
      <c r="H300" s="1"/>
      <c r="I300" s="49"/>
      <c r="J300" s="168">
        <f>'BS'!C47</f>
        <v>1054</v>
      </c>
    </row>
    <row r="301" spans="1:10" ht="12.75">
      <c r="A301" s="3"/>
      <c r="B301" s="1"/>
      <c r="C301" s="1"/>
      <c r="D301" s="1"/>
      <c r="E301" s="1"/>
      <c r="F301" s="1"/>
      <c r="G301" s="1"/>
      <c r="H301" s="1"/>
      <c r="I301" s="49"/>
      <c r="J301" s="45"/>
    </row>
    <row r="302" spans="1:10" ht="6" customHeight="1">
      <c r="A302" s="3"/>
      <c r="B302" s="1"/>
      <c r="C302" s="1"/>
      <c r="D302" s="1"/>
      <c r="E302" s="1"/>
      <c r="F302" s="1"/>
      <c r="G302" s="1"/>
      <c r="H302" s="1"/>
      <c r="I302" s="49"/>
      <c r="J302" s="45"/>
    </row>
    <row r="303" spans="1:10" ht="13.5" thickBot="1">
      <c r="A303" s="3"/>
      <c r="B303" s="1" t="s">
        <v>93</v>
      </c>
      <c r="C303" s="1"/>
      <c r="D303" s="1"/>
      <c r="E303" s="1"/>
      <c r="F303" s="1"/>
      <c r="G303" s="1"/>
      <c r="H303" s="1"/>
      <c r="I303" s="49"/>
      <c r="J303" s="87">
        <f>J295+J300</f>
        <v>14182</v>
      </c>
    </row>
    <row r="304" spans="1:10" ht="12.75">
      <c r="A304" s="3"/>
      <c r="B304" s="3"/>
      <c r="C304" s="3"/>
      <c r="D304" s="1"/>
      <c r="E304" s="1"/>
      <c r="F304" s="1"/>
      <c r="G304" s="1"/>
      <c r="H304" s="1"/>
      <c r="I304" s="49"/>
      <c r="J304" s="9"/>
    </row>
    <row r="305" spans="1:10" ht="16.5" customHeight="1">
      <c r="A305" s="1"/>
      <c r="B305" s="9" t="s">
        <v>308</v>
      </c>
      <c r="C305" s="9"/>
      <c r="D305" s="9"/>
      <c r="E305" s="9"/>
      <c r="F305" s="9"/>
      <c r="G305" s="9"/>
      <c r="H305" s="9"/>
      <c r="I305" s="49"/>
      <c r="J305" s="1"/>
    </row>
    <row r="306" spans="1:10" ht="12.75">
      <c r="A306" s="1"/>
      <c r="B306" s="9"/>
      <c r="C306" s="9"/>
      <c r="D306" s="9"/>
      <c r="E306" s="9"/>
      <c r="F306" s="9"/>
      <c r="G306" s="9"/>
      <c r="H306" s="9"/>
      <c r="I306" s="49"/>
      <c r="J306" s="1"/>
    </row>
    <row r="307" spans="1:10" ht="12.75">
      <c r="A307" s="3" t="s">
        <v>163</v>
      </c>
      <c r="B307" s="3" t="s">
        <v>2</v>
      </c>
      <c r="C307" s="9"/>
      <c r="D307" s="9"/>
      <c r="E307" s="9"/>
      <c r="F307" s="9"/>
      <c r="G307" s="9"/>
      <c r="H307" s="9"/>
      <c r="I307" s="49"/>
      <c r="J307" s="1"/>
    </row>
    <row r="308" spans="1:10" ht="12.75">
      <c r="A308" s="1"/>
      <c r="B308" s="196" t="s">
        <v>309</v>
      </c>
      <c r="C308" s="196"/>
      <c r="D308" s="196"/>
      <c r="E308" s="196"/>
      <c r="F308" s="196"/>
      <c r="G308" s="196"/>
      <c r="H308" s="196"/>
      <c r="I308" s="196"/>
      <c r="J308" s="196"/>
    </row>
    <row r="309" spans="1:10" ht="12.75">
      <c r="A309" s="1"/>
      <c r="B309" s="196"/>
      <c r="C309" s="196"/>
      <c r="D309" s="196"/>
      <c r="E309" s="196"/>
      <c r="F309" s="196"/>
      <c r="G309" s="196"/>
      <c r="H309" s="196"/>
      <c r="I309" s="196"/>
      <c r="J309" s="196"/>
    </row>
    <row r="310" spans="1:10" ht="12.75">
      <c r="A310" s="1"/>
      <c r="B310" s="9" t="s">
        <v>3</v>
      </c>
      <c r="C310" s="9"/>
      <c r="D310" s="9"/>
      <c r="E310" s="9"/>
      <c r="F310" s="9"/>
      <c r="G310" s="9"/>
      <c r="H310" s="9"/>
      <c r="I310" s="192" t="s">
        <v>4</v>
      </c>
      <c r="J310" s="118" t="s">
        <v>5</v>
      </c>
    </row>
    <row r="311" spans="1:10" ht="12.75">
      <c r="A311" s="1"/>
      <c r="B311" s="9"/>
      <c r="C311" s="9"/>
      <c r="D311" s="9"/>
      <c r="E311" s="9"/>
      <c r="F311" s="9"/>
      <c r="G311" s="9"/>
      <c r="H311" s="9"/>
      <c r="I311" s="192"/>
      <c r="J311" s="118" t="s">
        <v>310</v>
      </c>
    </row>
    <row r="312" spans="1:10" ht="12.75">
      <c r="A312" s="1"/>
      <c r="B312" s="9"/>
      <c r="C312" s="9"/>
      <c r="D312" s="9"/>
      <c r="E312" s="9"/>
      <c r="F312" s="9"/>
      <c r="G312" s="9"/>
      <c r="H312" s="9"/>
      <c r="I312" s="21" t="s">
        <v>51</v>
      </c>
      <c r="J312" s="21" t="s">
        <v>51</v>
      </c>
    </row>
    <row r="313" spans="1:10" ht="5.25" customHeight="1">
      <c r="A313" s="1"/>
      <c r="B313" s="9"/>
      <c r="C313" s="9"/>
      <c r="D313" s="9"/>
      <c r="E313" s="9"/>
      <c r="F313" s="9"/>
      <c r="G313" s="9"/>
      <c r="H313" s="9"/>
      <c r="I313" s="49"/>
      <c r="J313" s="1"/>
    </row>
    <row r="314" spans="1:10" ht="12.75">
      <c r="A314" s="1"/>
      <c r="B314" s="9" t="s">
        <v>6</v>
      </c>
      <c r="C314" s="9"/>
      <c r="D314" s="9"/>
      <c r="E314" s="9"/>
      <c r="F314" s="9"/>
      <c r="G314" s="9"/>
      <c r="H314" s="9"/>
      <c r="I314" s="49"/>
      <c r="J314" s="1"/>
    </row>
    <row r="315" spans="1:10" ht="13.5" thickBot="1">
      <c r="A315" s="1"/>
      <c r="B315" s="156" t="s">
        <v>7</v>
      </c>
      <c r="C315" s="9"/>
      <c r="D315" s="9"/>
      <c r="E315" s="9"/>
      <c r="F315" s="9"/>
      <c r="G315" s="9"/>
      <c r="H315" s="9"/>
      <c r="I315" s="104">
        <v>1626</v>
      </c>
      <c r="J315" s="104">
        <v>62</v>
      </c>
    </row>
    <row r="316" spans="1:10" ht="12.75">
      <c r="A316" s="1"/>
      <c r="B316" s="9"/>
      <c r="C316" s="9"/>
      <c r="D316" s="9"/>
      <c r="E316" s="9"/>
      <c r="F316" s="9"/>
      <c r="G316" s="9"/>
      <c r="H316" s="9"/>
      <c r="I316" s="49"/>
      <c r="J316" s="1"/>
    </row>
    <row r="317" spans="1:10" ht="12.75">
      <c r="A317" s="3" t="s">
        <v>166</v>
      </c>
      <c r="B317" s="3" t="s">
        <v>164</v>
      </c>
      <c r="C317" s="3"/>
      <c r="D317" s="1"/>
      <c r="E317" s="1"/>
      <c r="F317" s="1"/>
      <c r="G317" s="1"/>
      <c r="H317" s="1"/>
      <c r="I317" s="49"/>
      <c r="J317" s="1"/>
    </row>
    <row r="318" spans="1:10" ht="12.75" customHeight="1">
      <c r="A318" s="1"/>
      <c r="B318" s="195" t="s">
        <v>165</v>
      </c>
      <c r="C318" s="195"/>
      <c r="D318" s="195"/>
      <c r="E318" s="195"/>
      <c r="F318" s="195"/>
      <c r="G318" s="195"/>
      <c r="H318" s="195"/>
      <c r="I318" s="195"/>
      <c r="J318" s="195"/>
    </row>
    <row r="319" spans="1:10" ht="12.75">
      <c r="A319" s="1"/>
      <c r="B319" s="15"/>
      <c r="C319" s="15"/>
      <c r="D319" s="15"/>
      <c r="E319" s="15"/>
      <c r="F319" s="15"/>
      <c r="G319" s="15"/>
      <c r="H319" s="15"/>
      <c r="I319" s="48"/>
      <c r="J319" s="15"/>
    </row>
    <row r="320" spans="1:10" ht="12.75">
      <c r="A320" s="3" t="s">
        <v>169</v>
      </c>
      <c r="B320" s="3" t="s">
        <v>167</v>
      </c>
      <c r="C320" s="3"/>
      <c r="D320" s="1"/>
      <c r="E320" s="1"/>
      <c r="F320" s="1"/>
      <c r="G320" s="1"/>
      <c r="H320" s="1"/>
      <c r="I320" s="49"/>
      <c r="J320" s="1"/>
    </row>
    <row r="321" spans="1:10" ht="13.5" customHeight="1">
      <c r="A321" s="1"/>
      <c r="B321" s="195" t="s">
        <v>168</v>
      </c>
      <c r="C321" s="195"/>
      <c r="D321" s="195"/>
      <c r="E321" s="195"/>
      <c r="F321" s="195"/>
      <c r="G321" s="195"/>
      <c r="H321" s="195"/>
      <c r="I321" s="195"/>
      <c r="J321" s="195"/>
    </row>
    <row r="322" spans="1:10" ht="13.5" customHeight="1">
      <c r="A322" s="1"/>
      <c r="B322" s="195"/>
      <c r="C322" s="195"/>
      <c r="D322" s="195"/>
      <c r="E322" s="195"/>
      <c r="F322" s="195"/>
      <c r="G322" s="195"/>
      <c r="H322" s="195"/>
      <c r="I322" s="195"/>
      <c r="J322" s="195"/>
    </row>
    <row r="323" spans="1:10" ht="13.5" customHeight="1">
      <c r="A323" s="1"/>
      <c r="B323" s="195"/>
      <c r="C323" s="195"/>
      <c r="D323" s="195"/>
      <c r="E323" s="195"/>
      <c r="F323" s="195"/>
      <c r="G323" s="195"/>
      <c r="H323" s="195"/>
      <c r="I323" s="195"/>
      <c r="J323" s="195"/>
    </row>
    <row r="324" spans="1:10" ht="13.5" customHeight="1">
      <c r="A324" s="1"/>
      <c r="B324" s="195"/>
      <c r="C324" s="195"/>
      <c r="D324" s="195"/>
      <c r="E324" s="195"/>
      <c r="F324" s="195"/>
      <c r="G324" s="195"/>
      <c r="H324" s="195"/>
      <c r="I324" s="195"/>
      <c r="J324" s="195"/>
    </row>
    <row r="325" spans="1:10" ht="12.75">
      <c r="A325" s="1"/>
      <c r="B325" s="1"/>
      <c r="C325" s="1"/>
      <c r="D325" s="1"/>
      <c r="E325" s="1"/>
      <c r="F325" s="1"/>
      <c r="G325" s="1"/>
      <c r="H325" s="1"/>
      <c r="I325" s="1"/>
      <c r="J325" s="1"/>
    </row>
    <row r="326" spans="1:10" ht="12.75">
      <c r="A326" s="3" t="s">
        <v>63</v>
      </c>
      <c r="B326" s="3" t="s">
        <v>170</v>
      </c>
      <c r="C326" s="3"/>
      <c r="D326" s="1"/>
      <c r="E326" s="1"/>
      <c r="F326" s="1"/>
      <c r="G326" s="1"/>
      <c r="H326" s="1"/>
      <c r="I326" s="49"/>
      <c r="J326" s="1"/>
    </row>
    <row r="327" spans="1:10" ht="12.75" customHeight="1">
      <c r="A327" s="1"/>
      <c r="B327" s="199" t="s">
        <v>0</v>
      </c>
      <c r="C327" s="199"/>
      <c r="D327" s="199"/>
      <c r="E327" s="199"/>
      <c r="F327" s="199"/>
      <c r="G327" s="199"/>
      <c r="H327" s="199"/>
      <c r="I327" s="199"/>
      <c r="J327" s="199"/>
    </row>
    <row r="328" spans="1:10" ht="12.75">
      <c r="A328" s="3"/>
      <c r="B328" s="36"/>
      <c r="C328" s="36"/>
      <c r="D328" s="36"/>
      <c r="E328" s="36"/>
      <c r="F328" s="36"/>
      <c r="G328" s="36"/>
      <c r="H328" s="36"/>
      <c r="I328" s="36"/>
      <c r="J328" s="36"/>
    </row>
    <row r="329" spans="1:10" ht="12.75" customHeight="1">
      <c r="A329" s="23" t="s">
        <v>146</v>
      </c>
      <c r="B329" s="200" t="s">
        <v>291</v>
      </c>
      <c r="C329" s="200"/>
      <c r="D329" s="200"/>
      <c r="E329" s="200"/>
      <c r="F329" s="200"/>
      <c r="G329" s="200"/>
      <c r="H329" s="200"/>
      <c r="I329" s="200"/>
      <c r="J329" s="200"/>
    </row>
    <row r="330" spans="1:10" ht="12.75">
      <c r="A330" s="1"/>
      <c r="B330" s="200"/>
      <c r="C330" s="200"/>
      <c r="D330" s="200"/>
      <c r="E330" s="200"/>
      <c r="F330" s="200"/>
      <c r="G330" s="200"/>
      <c r="H330" s="200"/>
      <c r="I330" s="200"/>
      <c r="J330" s="200"/>
    </row>
    <row r="331" spans="1:10" ht="12.75">
      <c r="A331" s="1"/>
      <c r="B331" s="36"/>
      <c r="C331" s="36"/>
      <c r="D331" s="36"/>
      <c r="E331" s="36"/>
      <c r="F331" s="36"/>
      <c r="G331" s="36"/>
      <c r="H331" s="36"/>
      <c r="I331" s="36"/>
      <c r="J331" s="36"/>
    </row>
    <row r="332" spans="1:11" ht="12.75">
      <c r="A332" s="3" t="s">
        <v>173</v>
      </c>
      <c r="B332" s="3" t="s">
        <v>171</v>
      </c>
      <c r="C332" s="3"/>
      <c r="D332" s="1"/>
      <c r="E332" s="1"/>
      <c r="F332" s="1"/>
      <c r="G332" s="1"/>
      <c r="H332" s="1"/>
      <c r="I332" s="49"/>
      <c r="J332" s="1"/>
      <c r="K332" s="103"/>
    </row>
    <row r="333" spans="1:11" ht="12.75">
      <c r="A333" s="1"/>
      <c r="B333" s="1"/>
      <c r="C333" s="1"/>
      <c r="D333" s="1"/>
      <c r="E333" s="1"/>
      <c r="F333" s="1"/>
      <c r="G333" s="1"/>
      <c r="I333" s="5" t="s">
        <v>44</v>
      </c>
      <c r="J333" s="5" t="s">
        <v>181</v>
      </c>
      <c r="K333" s="103"/>
    </row>
    <row r="334" spans="1:11" ht="12.75">
      <c r="A334" s="1"/>
      <c r="B334" s="1"/>
      <c r="C334" s="1"/>
      <c r="D334" s="1"/>
      <c r="E334" s="1"/>
      <c r="F334" s="1"/>
      <c r="G334" s="1"/>
      <c r="I334" s="5" t="s">
        <v>47</v>
      </c>
      <c r="J334" s="5" t="s">
        <v>354</v>
      </c>
      <c r="K334" s="103"/>
    </row>
    <row r="335" spans="1:11" ht="12.75">
      <c r="A335" s="1"/>
      <c r="B335" s="1"/>
      <c r="C335" s="1"/>
      <c r="D335" s="1"/>
      <c r="E335" s="1"/>
      <c r="F335" s="1"/>
      <c r="G335" s="1"/>
      <c r="I335" s="21" t="s">
        <v>292</v>
      </c>
      <c r="J335" s="21" t="s">
        <v>292</v>
      </c>
      <c r="K335" s="103"/>
    </row>
    <row r="336" spans="1:11" ht="12.75">
      <c r="A336" s="1"/>
      <c r="B336" s="1"/>
      <c r="C336" s="1"/>
      <c r="D336" s="1"/>
      <c r="E336" s="1"/>
      <c r="F336" s="1"/>
      <c r="G336" s="1"/>
      <c r="I336" s="42"/>
      <c r="J336" s="42"/>
      <c r="K336" s="103"/>
    </row>
    <row r="337" spans="1:11" ht="12.75">
      <c r="A337" s="1"/>
      <c r="B337" s="1"/>
      <c r="C337" s="1"/>
      <c r="D337" s="1"/>
      <c r="E337" s="1"/>
      <c r="F337" s="1"/>
      <c r="G337" s="1"/>
      <c r="I337" s="1"/>
      <c r="J337" s="1"/>
      <c r="K337" s="72"/>
    </row>
    <row r="338" spans="1:11" ht="12.75">
      <c r="A338" s="1"/>
      <c r="B338" s="44" t="s">
        <v>227</v>
      </c>
      <c r="C338" s="44"/>
      <c r="D338" s="1"/>
      <c r="E338" s="1"/>
      <c r="F338" s="1"/>
      <c r="G338" s="1"/>
      <c r="I338" s="1"/>
      <c r="J338" s="1"/>
      <c r="K338" s="72"/>
    </row>
    <row r="339" spans="1:11" ht="12.75">
      <c r="A339" s="1"/>
      <c r="B339" s="1" t="s">
        <v>228</v>
      </c>
      <c r="C339" s="1"/>
      <c r="D339" s="1"/>
      <c r="E339" s="1"/>
      <c r="F339" s="1"/>
      <c r="G339" s="1"/>
      <c r="I339" s="11">
        <f>PL!C42</f>
        <v>5138</v>
      </c>
      <c r="J339" s="11">
        <f>PL!F42</f>
        <v>8823</v>
      </c>
      <c r="K339" s="72"/>
    </row>
    <row r="340" spans="1:11" ht="12.75">
      <c r="A340" s="1"/>
      <c r="B340" s="1"/>
      <c r="C340" s="1"/>
      <c r="D340" s="1"/>
      <c r="E340" s="1"/>
      <c r="F340" s="1"/>
      <c r="G340" s="1"/>
      <c r="I340" s="12"/>
      <c r="J340" s="12"/>
      <c r="K340" s="72"/>
    </row>
    <row r="341" spans="1:11" ht="12.75">
      <c r="A341" s="1"/>
      <c r="B341" s="1" t="s">
        <v>298</v>
      </c>
      <c r="C341" s="1"/>
      <c r="D341" s="1"/>
      <c r="E341" s="1"/>
      <c r="F341" s="1"/>
      <c r="G341" s="1"/>
      <c r="I341" s="11">
        <v>609960</v>
      </c>
      <c r="J341" s="11">
        <v>603643</v>
      </c>
      <c r="K341" s="72"/>
    </row>
    <row r="342" spans="1:11" ht="12.75">
      <c r="A342" s="1"/>
      <c r="B342" s="1" t="s">
        <v>270</v>
      </c>
      <c r="C342" s="1"/>
      <c r="D342" s="1"/>
      <c r="E342" s="1"/>
      <c r="F342" s="1"/>
      <c r="G342" s="1"/>
      <c r="I342" s="11">
        <v>0</v>
      </c>
      <c r="J342" s="11">
        <v>3458</v>
      </c>
      <c r="K342" s="72"/>
    </row>
    <row r="343" spans="1:11" ht="12.75">
      <c r="A343" s="1"/>
      <c r="B343" s="1" t="s">
        <v>255</v>
      </c>
      <c r="C343" s="1"/>
      <c r="D343" s="1"/>
      <c r="E343" s="1"/>
      <c r="F343" s="1"/>
      <c r="G343" s="1"/>
      <c r="I343" s="11">
        <v>1832</v>
      </c>
      <c r="J343" s="11">
        <v>1415</v>
      </c>
      <c r="K343" s="72"/>
    </row>
    <row r="344" spans="1:11" ht="12.75">
      <c r="A344" s="1"/>
      <c r="B344" s="1" t="s">
        <v>229</v>
      </c>
      <c r="C344" s="1"/>
      <c r="D344" s="1"/>
      <c r="E344" s="1"/>
      <c r="F344" s="1"/>
      <c r="G344" s="1"/>
      <c r="I344" s="27">
        <f>SUM(I341:I343)</f>
        <v>611792</v>
      </c>
      <c r="J344" s="27">
        <f>SUM(J341:J343)</f>
        <v>608516</v>
      </c>
      <c r="K344" s="72"/>
    </row>
    <row r="345" spans="1:11" ht="12.75">
      <c r="A345" s="1"/>
      <c r="B345" s="1"/>
      <c r="C345" s="1"/>
      <c r="D345" s="1"/>
      <c r="E345" s="1"/>
      <c r="F345" s="1"/>
      <c r="G345" s="1"/>
      <c r="I345" s="9"/>
      <c r="J345" s="9"/>
      <c r="K345" s="72"/>
    </row>
    <row r="346" spans="1:11" ht="13.5" thickBot="1">
      <c r="A346" s="1"/>
      <c r="B346" s="1" t="s">
        <v>172</v>
      </c>
      <c r="C346" s="1"/>
      <c r="D346" s="1"/>
      <c r="E346" s="1"/>
      <c r="F346" s="1"/>
      <c r="G346" s="1"/>
      <c r="I346" s="105">
        <f>+I339/I344*100</f>
        <v>0.8398279153699296</v>
      </c>
      <c r="J346" s="88">
        <f>+J339/J344*100</f>
        <v>1.4499207909077165</v>
      </c>
      <c r="K346" s="72"/>
    </row>
    <row r="347" spans="1:11" ht="12.75" customHeight="1">
      <c r="A347" s="1"/>
      <c r="B347" s="1"/>
      <c r="C347" s="1"/>
      <c r="D347" s="1"/>
      <c r="E347" s="1"/>
      <c r="F347" s="1"/>
      <c r="G347" s="1"/>
      <c r="I347" s="72"/>
      <c r="J347" s="72"/>
      <c r="K347" s="72"/>
    </row>
    <row r="348" spans="1:11" ht="14.25" customHeight="1">
      <c r="A348" s="1"/>
      <c r="B348" s="44" t="s">
        <v>248</v>
      </c>
      <c r="C348" s="44"/>
      <c r="D348" s="1"/>
      <c r="E348" s="1"/>
      <c r="F348" s="1"/>
      <c r="G348" s="1"/>
      <c r="I348" s="72"/>
      <c r="J348" s="72"/>
      <c r="K348" s="72"/>
    </row>
    <row r="349" spans="1:10" ht="12.75" customHeight="1">
      <c r="A349" s="1"/>
      <c r="B349" s="1" t="s">
        <v>228</v>
      </c>
      <c r="C349" s="1"/>
      <c r="D349" s="1"/>
      <c r="E349" s="1"/>
      <c r="F349" s="1"/>
      <c r="G349" s="1"/>
      <c r="I349" s="11">
        <f>PL!C50</f>
        <v>5138</v>
      </c>
      <c r="J349" s="28">
        <f>PL!F50</f>
        <v>8823</v>
      </c>
    </row>
    <row r="350" spans="1:10" ht="12.75">
      <c r="A350" s="1"/>
      <c r="B350" s="1"/>
      <c r="C350" s="1"/>
      <c r="D350" s="1"/>
      <c r="E350" s="1"/>
      <c r="F350" s="1"/>
      <c r="G350" s="1"/>
      <c r="I350" s="72"/>
      <c r="J350" s="55"/>
    </row>
    <row r="351" spans="1:10" ht="12.75" customHeight="1">
      <c r="A351" s="1"/>
      <c r="B351" s="1" t="s">
        <v>229</v>
      </c>
      <c r="C351" s="1"/>
      <c r="D351" s="1"/>
      <c r="E351" s="1"/>
      <c r="F351" s="1"/>
      <c r="G351" s="1"/>
      <c r="I351" s="11">
        <f>I344</f>
        <v>611792</v>
      </c>
      <c r="J351" s="11">
        <f>J344</f>
        <v>608516</v>
      </c>
    </row>
    <row r="352" spans="1:10" ht="12.75" customHeight="1">
      <c r="A352" s="1"/>
      <c r="B352" s="1" t="s">
        <v>256</v>
      </c>
      <c r="C352" s="1"/>
      <c r="D352" s="1"/>
      <c r="E352" s="1"/>
      <c r="F352" s="1"/>
      <c r="G352" s="1"/>
      <c r="I352" s="11">
        <v>4314</v>
      </c>
      <c r="J352" s="28">
        <v>4314</v>
      </c>
    </row>
    <row r="353" spans="2:10" ht="28.5" customHeight="1">
      <c r="B353" s="207" t="s">
        <v>260</v>
      </c>
      <c r="C353" s="207"/>
      <c r="D353" s="207"/>
      <c r="E353" s="207"/>
      <c r="F353" s="207"/>
      <c r="G353" s="207"/>
      <c r="H353" s="207"/>
      <c r="I353" s="27">
        <f>I351+I352</f>
        <v>616106</v>
      </c>
      <c r="J353" s="27">
        <f>J351+J352</f>
        <v>612830</v>
      </c>
    </row>
    <row r="354" spans="2:10" ht="12.75" customHeight="1">
      <c r="B354" s="1"/>
      <c r="C354" s="1"/>
      <c r="D354" s="1"/>
      <c r="E354" s="1"/>
      <c r="F354" s="1"/>
      <c r="G354" s="1"/>
      <c r="I354" s="72"/>
      <c r="J354" s="55"/>
    </row>
    <row r="355" spans="2:10" ht="13.5" thickBot="1">
      <c r="B355" s="1" t="s">
        <v>250</v>
      </c>
      <c r="C355" s="1"/>
      <c r="D355" s="1"/>
      <c r="E355" s="1"/>
      <c r="F355" s="1"/>
      <c r="G355" s="1"/>
      <c r="I355" s="105">
        <f>I349/I353*100</f>
        <v>0.8339474051543079</v>
      </c>
      <c r="J355" s="105">
        <f>J349/J353*100</f>
        <v>1.4397141132124733</v>
      </c>
    </row>
    <row r="356" spans="2:10" ht="18" customHeight="1">
      <c r="B356" s="1"/>
      <c r="C356" s="1"/>
      <c r="D356" s="1"/>
      <c r="E356" s="1"/>
      <c r="F356" s="1"/>
      <c r="G356" s="1"/>
      <c r="I356" s="72"/>
      <c r="J356" s="72"/>
    </row>
    <row r="357" spans="1:10" ht="12.75">
      <c r="A357" s="3" t="s">
        <v>175</v>
      </c>
      <c r="B357" s="3" t="s">
        <v>174</v>
      </c>
      <c r="C357" s="3"/>
      <c r="D357" s="1"/>
      <c r="E357" s="1"/>
      <c r="F357" s="1"/>
      <c r="G357" s="1"/>
      <c r="H357" s="1"/>
      <c r="I357" s="49"/>
      <c r="J357" s="1"/>
    </row>
    <row r="358" spans="1:10" ht="12.75" customHeight="1">
      <c r="A358" s="1"/>
      <c r="B358" s="196" t="s">
        <v>357</v>
      </c>
      <c r="C358" s="196"/>
      <c r="D358" s="196"/>
      <c r="E358" s="196"/>
      <c r="F358" s="196"/>
      <c r="G358" s="196"/>
      <c r="H358" s="196"/>
      <c r="I358" s="196"/>
      <c r="J358" s="196"/>
    </row>
    <row r="359" spans="1:10" ht="12.75" customHeight="1">
      <c r="A359" s="1"/>
      <c r="B359" s="196"/>
      <c r="C359" s="196"/>
      <c r="D359" s="196"/>
      <c r="E359" s="196"/>
      <c r="F359" s="196"/>
      <c r="G359" s="196"/>
      <c r="H359" s="196"/>
      <c r="I359" s="196"/>
      <c r="J359" s="196"/>
    </row>
    <row r="360" spans="1:10" ht="6.75" customHeight="1">
      <c r="A360" s="1"/>
      <c r="B360" s="36"/>
      <c r="C360" s="36"/>
      <c r="D360" s="36"/>
      <c r="E360" s="36"/>
      <c r="F360" s="36"/>
      <c r="G360" s="36"/>
      <c r="H360" s="36"/>
      <c r="I360" s="36"/>
      <c r="J360" s="36"/>
    </row>
    <row r="361" spans="1:10" ht="12.75" customHeight="1">
      <c r="A361" s="1"/>
      <c r="B361" s="169" t="s">
        <v>312</v>
      </c>
      <c r="C361" s="36"/>
      <c r="D361" s="36"/>
      <c r="E361" s="36"/>
      <c r="F361" s="36"/>
      <c r="G361" s="36"/>
      <c r="H361" s="36"/>
      <c r="I361" s="36"/>
      <c r="J361" s="36"/>
    </row>
    <row r="362" spans="1:10" ht="12.75" customHeight="1">
      <c r="A362" s="1"/>
      <c r="B362" s="204" t="s">
        <v>322</v>
      </c>
      <c r="C362" s="204"/>
      <c r="D362" s="204"/>
      <c r="E362" s="204"/>
      <c r="F362" s="204"/>
      <c r="G362" s="204"/>
      <c r="H362" s="204"/>
      <c r="I362" s="204"/>
      <c r="J362" s="204"/>
    </row>
    <row r="363" spans="1:10" ht="12.75" customHeight="1">
      <c r="A363" s="1"/>
      <c r="B363" s="204"/>
      <c r="C363" s="204"/>
      <c r="D363" s="204"/>
      <c r="E363" s="204"/>
      <c r="F363" s="204"/>
      <c r="G363" s="204"/>
      <c r="H363" s="204"/>
      <c r="I363" s="204"/>
      <c r="J363" s="204"/>
    </row>
    <row r="364" spans="1:10" ht="12.75" customHeight="1">
      <c r="A364" s="1"/>
      <c r="B364" s="204"/>
      <c r="C364" s="204"/>
      <c r="D364" s="204"/>
      <c r="E364" s="204"/>
      <c r="F364" s="204"/>
      <c r="G364" s="204"/>
      <c r="H364" s="204"/>
      <c r="I364" s="204"/>
      <c r="J364" s="204"/>
    </row>
    <row r="365" spans="1:10" ht="6.75" customHeight="1">
      <c r="A365" s="1"/>
      <c r="B365" s="36"/>
      <c r="C365" s="36"/>
      <c r="D365" s="36"/>
      <c r="E365" s="36"/>
      <c r="F365" s="36"/>
      <c r="G365" s="36"/>
      <c r="H365" s="36"/>
      <c r="I365" s="36"/>
      <c r="J365" s="36"/>
    </row>
    <row r="366" spans="1:10" ht="12.75" customHeight="1">
      <c r="A366" s="1"/>
      <c r="B366" s="169" t="s">
        <v>316</v>
      </c>
      <c r="C366" s="36"/>
      <c r="D366" s="36"/>
      <c r="E366" s="36"/>
      <c r="F366" s="36"/>
      <c r="G366" s="36"/>
      <c r="H366" s="36"/>
      <c r="I366" s="36"/>
      <c r="J366" s="36"/>
    </row>
    <row r="367" spans="1:10" ht="12.75" customHeight="1">
      <c r="A367" s="1"/>
      <c r="B367" s="150" t="s">
        <v>313</v>
      </c>
      <c r="C367" s="36"/>
      <c r="D367" s="36"/>
      <c r="E367" s="36"/>
      <c r="F367" s="36"/>
      <c r="G367" s="36"/>
      <c r="H367" s="36"/>
      <c r="I367" s="36"/>
      <c r="J367" s="36"/>
    </row>
    <row r="368" spans="1:10" ht="6.75" customHeight="1">
      <c r="A368" s="1"/>
      <c r="B368" s="36"/>
      <c r="C368" s="36"/>
      <c r="D368" s="36"/>
      <c r="E368" s="36"/>
      <c r="F368" s="36"/>
      <c r="G368" s="36"/>
      <c r="H368" s="36"/>
      <c r="I368" s="36"/>
      <c r="J368" s="36"/>
    </row>
    <row r="369" spans="1:10" ht="12.75" customHeight="1">
      <c r="A369" s="1"/>
      <c r="B369" s="169" t="s">
        <v>317</v>
      </c>
      <c r="C369" s="36"/>
      <c r="D369" s="36"/>
      <c r="E369" s="36"/>
      <c r="F369" s="36"/>
      <c r="G369" s="36"/>
      <c r="H369" s="36"/>
      <c r="I369" s="36"/>
      <c r="J369" s="36"/>
    </row>
    <row r="370" spans="1:10" ht="27" customHeight="1">
      <c r="A370" s="1"/>
      <c r="B370" s="150" t="s">
        <v>258</v>
      </c>
      <c r="C370" s="204" t="s">
        <v>315</v>
      </c>
      <c r="D370" s="204"/>
      <c r="E370" s="204"/>
      <c r="F370" s="204"/>
      <c r="G370" s="204"/>
      <c r="H370" s="204"/>
      <c r="I370" s="204"/>
      <c r="J370" s="204"/>
    </row>
    <row r="371" spans="1:10" ht="12.75" customHeight="1">
      <c r="A371" s="1"/>
      <c r="B371" s="150" t="s">
        <v>259</v>
      </c>
      <c r="C371" s="150" t="s">
        <v>327</v>
      </c>
      <c r="D371" s="36"/>
      <c r="E371" s="36"/>
      <c r="F371" s="36"/>
      <c r="G371" s="36"/>
      <c r="H371" s="36"/>
      <c r="I371" s="36"/>
      <c r="J371" s="36"/>
    </row>
    <row r="372" spans="1:10" ht="12.75" customHeight="1">
      <c r="A372" s="1"/>
      <c r="B372" s="150" t="s">
        <v>314</v>
      </c>
      <c r="C372" s="150" t="s">
        <v>347</v>
      </c>
      <c r="D372" s="36"/>
      <c r="E372" s="36"/>
      <c r="F372" s="36"/>
      <c r="G372" s="36"/>
      <c r="H372" s="36"/>
      <c r="I372" s="36"/>
      <c r="J372" s="36"/>
    </row>
    <row r="373" spans="1:10" ht="12.75" customHeight="1">
      <c r="A373" s="1"/>
      <c r="B373" s="150"/>
      <c r="C373" s="36"/>
      <c r="D373" s="36"/>
      <c r="E373" s="36"/>
      <c r="F373" s="36"/>
      <c r="G373" s="36"/>
      <c r="H373" s="36"/>
      <c r="I373" s="36"/>
      <c r="J373" s="36"/>
    </row>
    <row r="374" spans="1:10" ht="12.75">
      <c r="A374" s="3" t="s">
        <v>1</v>
      </c>
      <c r="B374" s="3" t="s">
        <v>176</v>
      </c>
      <c r="C374" s="3"/>
      <c r="D374" s="1"/>
      <c r="E374" s="1"/>
      <c r="F374" s="1"/>
      <c r="G374" s="1"/>
      <c r="H374" s="1"/>
      <c r="I374" s="49"/>
      <c r="J374" s="1"/>
    </row>
    <row r="375" spans="1:10" ht="12.75" customHeight="1">
      <c r="A375" s="1"/>
      <c r="B375" s="196" t="s">
        <v>198</v>
      </c>
      <c r="C375" s="196"/>
      <c r="D375" s="196"/>
      <c r="E375" s="196"/>
      <c r="F375" s="196"/>
      <c r="G375" s="196"/>
      <c r="H375" s="196"/>
      <c r="I375" s="196"/>
      <c r="J375" s="196"/>
    </row>
    <row r="376" spans="1:10" ht="12.75">
      <c r="A376" s="1"/>
      <c r="B376" s="196"/>
      <c r="C376" s="196"/>
      <c r="D376" s="196"/>
      <c r="E376" s="196"/>
      <c r="F376" s="196"/>
      <c r="G376" s="196"/>
      <c r="H376" s="196"/>
      <c r="I376" s="196"/>
      <c r="J376" s="196"/>
    </row>
    <row r="377" spans="1:10" ht="12.75">
      <c r="A377" s="1"/>
      <c r="B377" s="36"/>
      <c r="C377" s="36"/>
      <c r="D377" s="36"/>
      <c r="E377" s="36"/>
      <c r="F377" s="36"/>
      <c r="G377" s="36"/>
      <c r="H377" s="36"/>
      <c r="I377" s="36"/>
      <c r="J377" s="36"/>
    </row>
    <row r="378" spans="1:10" ht="12.75">
      <c r="A378" s="1"/>
      <c r="B378" s="36"/>
      <c r="C378" s="36"/>
      <c r="D378" s="36"/>
      <c r="E378" s="36"/>
      <c r="F378" s="36"/>
      <c r="G378" s="36"/>
      <c r="H378" s="36"/>
      <c r="I378" s="36"/>
      <c r="J378" s="36"/>
    </row>
    <row r="379" spans="1:10" ht="12.75">
      <c r="A379" s="3" t="s">
        <v>177</v>
      </c>
      <c r="B379" s="15"/>
      <c r="C379" s="15"/>
      <c r="D379" s="57"/>
      <c r="E379" s="57"/>
      <c r="F379" s="57"/>
      <c r="G379" s="57"/>
      <c r="H379" s="57"/>
      <c r="I379" s="57"/>
      <c r="J379" s="57"/>
    </row>
    <row r="380" spans="1:9" ht="12.75">
      <c r="A380" s="148" t="s">
        <v>328</v>
      </c>
      <c r="I380" s="58"/>
    </row>
    <row r="381" ht="12.75">
      <c r="I381" s="58"/>
    </row>
    <row r="382" ht="12.75">
      <c r="I382" s="58"/>
    </row>
    <row r="383" spans="2:10" ht="12.75">
      <c r="B383" s="1"/>
      <c r="C383" s="1"/>
      <c r="D383" s="1"/>
      <c r="E383" s="1"/>
      <c r="F383" s="1"/>
      <c r="G383" s="1"/>
      <c r="H383" s="1"/>
      <c r="I383" s="49"/>
      <c r="J383" s="1"/>
    </row>
    <row r="384" spans="2:10" ht="12.75">
      <c r="B384" s="1"/>
      <c r="C384" s="1"/>
      <c r="D384" s="1"/>
      <c r="E384" s="1"/>
      <c r="F384" s="1"/>
      <c r="G384" s="1"/>
      <c r="H384" s="1"/>
      <c r="I384" s="49"/>
      <c r="J384" s="1"/>
    </row>
    <row r="385" spans="2:10" ht="12.75">
      <c r="B385" s="1"/>
      <c r="C385" s="1"/>
      <c r="D385" s="1"/>
      <c r="E385" s="1"/>
      <c r="F385" s="1"/>
      <c r="G385" s="1"/>
      <c r="H385" s="1"/>
      <c r="I385" s="49"/>
      <c r="J385" s="1"/>
    </row>
    <row r="386" spans="2:10" ht="12.75">
      <c r="B386" s="148"/>
      <c r="C386" s="148"/>
      <c r="D386" s="148"/>
      <c r="E386" s="148"/>
      <c r="F386" s="1"/>
      <c r="G386" s="1"/>
      <c r="H386" s="1"/>
      <c r="I386" s="49"/>
      <c r="J386" s="1"/>
    </row>
  </sheetData>
  <sheetProtection/>
  <mergeCells count="71">
    <mergeCell ref="B358:J359"/>
    <mergeCell ref="B362:J364"/>
    <mergeCell ref="C370:J370"/>
    <mergeCell ref="B182:J183"/>
    <mergeCell ref="B185:J186"/>
    <mergeCell ref="B226:J227"/>
    <mergeCell ref="B318:J318"/>
    <mergeCell ref="B191:J191"/>
    <mergeCell ref="B308:J309"/>
    <mergeCell ref="B278:J278"/>
    <mergeCell ref="C52:J52"/>
    <mergeCell ref="C49:J49"/>
    <mergeCell ref="B41:J41"/>
    <mergeCell ref="B42:J42"/>
    <mergeCell ref="C51:J51"/>
    <mergeCell ref="B284:J285"/>
    <mergeCell ref="B97:J97"/>
    <mergeCell ref="B175:J177"/>
    <mergeCell ref="B210:G210"/>
    <mergeCell ref="B197:J199"/>
    <mergeCell ref="B245:J246"/>
    <mergeCell ref="B265:E265"/>
    <mergeCell ref="B262:E262"/>
    <mergeCell ref="B230:J234"/>
    <mergeCell ref="B236:J238"/>
    <mergeCell ref="C31:I31"/>
    <mergeCell ref="C34:I34"/>
    <mergeCell ref="B47:J47"/>
    <mergeCell ref="B194:J194"/>
    <mergeCell ref="B92:J92"/>
    <mergeCell ref="B101:H101"/>
    <mergeCell ref="C58:J58"/>
    <mergeCell ref="C54:I54"/>
    <mergeCell ref="C33:I33"/>
    <mergeCell ref="C39:I39"/>
    <mergeCell ref="C63:J63"/>
    <mergeCell ref="C70:J70"/>
    <mergeCell ref="C69:J69"/>
    <mergeCell ref="C60:J60"/>
    <mergeCell ref="C61:J61"/>
    <mergeCell ref="C53:J53"/>
    <mergeCell ref="C55:I55"/>
    <mergeCell ref="C56:I56"/>
    <mergeCell ref="C59:J59"/>
    <mergeCell ref="C57:I57"/>
    <mergeCell ref="B77:J78"/>
    <mergeCell ref="B139:H139"/>
    <mergeCell ref="B73:J74"/>
    <mergeCell ref="B88:J90"/>
    <mergeCell ref="B81:J82"/>
    <mergeCell ref="B85:J85"/>
    <mergeCell ref="B13:J16"/>
    <mergeCell ref="B18:J21"/>
    <mergeCell ref="B23:J24"/>
    <mergeCell ref="B375:J376"/>
    <mergeCell ref="D195:J195"/>
    <mergeCell ref="B202:J203"/>
    <mergeCell ref="B209:G209"/>
    <mergeCell ref="B241:J243"/>
    <mergeCell ref="B252:J252"/>
    <mergeCell ref="B353:H353"/>
    <mergeCell ref="B327:J327"/>
    <mergeCell ref="B329:J330"/>
    <mergeCell ref="B321:J324"/>
    <mergeCell ref="B188:J189"/>
    <mergeCell ref="B264:E264"/>
    <mergeCell ref="B269:J272"/>
    <mergeCell ref="B249:J249"/>
    <mergeCell ref="B261:E261"/>
    <mergeCell ref="B274:J275"/>
    <mergeCell ref="B263:E263"/>
  </mergeCells>
  <printOptions/>
  <pageMargins left="0.590551181102362" right="0.590551181102362" top="0.484251969" bottom="0.590551181102362" header="0.511811023622047" footer="0.511811023622047"/>
  <pageSetup horizontalDpi="600" verticalDpi="600" orientation="portrait" scale="91" r:id="rId2"/>
  <rowBreaks count="7" manualBreakCount="7">
    <brk id="43" max="9" man="1"/>
    <brk id="93" max="9" man="1"/>
    <brk id="134" max="8" man="1"/>
    <brk id="178" max="9" man="1"/>
    <brk id="225" max="8" man="1"/>
    <brk id="273" max="8" man="1"/>
    <brk id="328"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Jadi Imaging Technologies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looyee</dc:creator>
  <cp:keywords/>
  <dc:description/>
  <cp:lastModifiedBy>looyee_accts</cp:lastModifiedBy>
  <cp:lastPrinted>2010-08-20T06:58:04Z</cp:lastPrinted>
  <dcterms:created xsi:type="dcterms:W3CDTF">2006-07-11T02:30:44Z</dcterms:created>
  <dcterms:modified xsi:type="dcterms:W3CDTF">2010-08-20T07:06:13Z</dcterms:modified>
  <cp:category/>
  <cp:version/>
  <cp:contentType/>
  <cp:contentStatus/>
</cp:coreProperties>
</file>